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charts/chart9.xml" ContentType="application/vnd.openxmlformats-officedocument.drawingml.chart+xml"/>
  <Override PartName="/xl/drawings/drawing13.xml" ContentType="application/vnd.openxmlformats-officedocument.drawingml.chartshapes+xml"/>
  <Override PartName="/xl/charts/chart10.xml" ContentType="application/vnd.openxmlformats-officedocument.drawingml.chart+xml"/>
  <Override PartName="/xl/drawings/drawing14.xml" ContentType="application/vnd.openxmlformats-officedocument.drawingml.chartshapes+xml"/>
  <Override PartName="/xl/charts/chart11.xml" ContentType="application/vnd.openxmlformats-officedocument.drawingml.chart+xml"/>
  <Override PartName="/xl/drawings/drawing15.xml" ContentType="application/vnd.openxmlformats-officedocument.drawingml.chartshapes+xml"/>
  <Override PartName="/xl/charts/chart12.xml" ContentType="application/vnd.openxmlformats-officedocument.drawingml.chart+xml"/>
  <Override PartName="/xl/drawings/drawing16.xml" ContentType="application/vnd.openxmlformats-officedocument.drawingml.chartshapes+xml"/>
  <Override PartName="/xl/charts/chart13.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4.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9.xml" ContentType="application/vnd.openxmlformats-officedocument.drawingml.chartshapes+xml"/>
  <Override PartName="/xl/charts/chart15.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0.xml" ContentType="application/vnd.openxmlformats-officedocument.drawingml.chartshapes+xml"/>
  <Override PartName="/xl/charts/chart16.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1.xml" ContentType="application/vnd.openxmlformats-officedocument.drawingml.chartshapes+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2.xml" ContentType="application/vnd.openxmlformats-officedocument.drawingml.chartshapes+xml"/>
  <Override PartName="/xl/charts/chart18.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3.xml" ContentType="application/vnd.openxmlformats-officedocument.drawingml.chartshapes+xml"/>
  <Override PartName="/xl/charts/chart19.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4.xml" ContentType="application/vnd.openxmlformats-officedocument.drawingml.chartshapes+xml"/>
  <Override PartName="/xl/charts/chart20.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charts/chart21.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Lguenzel\OneDrive - Environmental Protection Agency (EPA)\Shared with EPA Employees Only\GKM\Data files for final report\"/>
    </mc:Choice>
  </mc:AlternateContent>
  <xr:revisionPtr revIDLastSave="26" documentId="13_ncr:1_{79FA6562-4557-44DA-9A61-CAA4164831E1}" xr6:coauthVersionLast="41" xr6:coauthVersionMax="41" xr10:uidLastSave="{A539D0BA-68E1-4271-8DB1-72B03BCD0877}"/>
  <bookViews>
    <workbookView xWindow="-120" yWindow="-120" windowWidth="20730" windowHeight="11160" xr2:uid="{54AB97A8-B198-4725-8F67-184889405AFB}"/>
  </bookViews>
  <sheets>
    <sheet name="Readme" sheetId="3" r:id="rId1"/>
    <sheet name="Figure 2.3 A_B_C" sheetId="6" r:id="rId2"/>
    <sheet name="Figure 2.3_D" sheetId="7" r:id="rId3"/>
    <sheet name="Figure 2.9" sheetId="2" r:id="rId4"/>
    <sheet name="Fig 2-10" sheetId="8" r:id="rId5"/>
    <sheet name="Figure 2.11" sheetId="4" r:id="rId6"/>
    <sheet name="Figure 2.12" sheetId="5" r:id="rId7"/>
  </sheets>
  <externalReferences>
    <externalReference r:id="rId8"/>
    <externalReference r:id="rId9"/>
  </externalReferences>
  <definedNames>
    <definedName name="_Toc526254442" localSheetId="3">'Figure 2.9'!$K$1</definedName>
    <definedName name="_Toc526254443" localSheetId="4">'Fig 2-10'!$A$2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213" i="8" l="1"/>
  <c r="P212" i="8"/>
  <c r="P211" i="8"/>
  <c r="P210" i="8"/>
  <c r="P209" i="8"/>
  <c r="P208" i="8"/>
  <c r="P207" i="8"/>
  <c r="P206" i="8"/>
  <c r="P205" i="8"/>
  <c r="P204" i="8"/>
  <c r="R203" i="8"/>
  <c r="S203" i="8" s="1"/>
  <c r="P203" i="8"/>
  <c r="R202" i="8"/>
  <c r="S202" i="8" s="1"/>
  <c r="P202" i="8"/>
  <c r="R201" i="8"/>
  <c r="S201" i="8" s="1"/>
  <c r="P201" i="8"/>
  <c r="R200" i="8"/>
  <c r="S200" i="8" s="1"/>
  <c r="P200" i="8"/>
  <c r="R199" i="8"/>
  <c r="S199" i="8" s="1"/>
  <c r="P199" i="8"/>
  <c r="R198" i="8"/>
  <c r="S198" i="8" s="1"/>
  <c r="P198" i="8"/>
  <c r="R197" i="8"/>
  <c r="S197" i="8" s="1"/>
  <c r="P197" i="8"/>
  <c r="R196" i="8"/>
  <c r="S196" i="8" s="1"/>
  <c r="P196" i="8"/>
  <c r="R195" i="8"/>
  <c r="S195" i="8" s="1"/>
  <c r="P195" i="8"/>
  <c r="R194" i="8"/>
  <c r="S194" i="8" s="1"/>
  <c r="P194" i="8"/>
  <c r="R193" i="8"/>
  <c r="S193" i="8" s="1"/>
  <c r="P193" i="8"/>
  <c r="R192" i="8"/>
  <c r="S192" i="8" s="1"/>
  <c r="P192" i="8"/>
  <c r="R191" i="8"/>
  <c r="S191" i="8" s="1"/>
  <c r="P191" i="8"/>
  <c r="R190" i="8"/>
  <c r="S190" i="8" s="1"/>
  <c r="P190" i="8"/>
  <c r="R189" i="8"/>
  <c r="S189" i="8" s="1"/>
  <c r="P189" i="8"/>
  <c r="R188" i="8"/>
  <c r="S188" i="8" s="1"/>
  <c r="P188" i="8"/>
  <c r="R187" i="8"/>
  <c r="S187" i="8" s="1"/>
  <c r="P187" i="8"/>
  <c r="R186" i="8"/>
  <c r="S186" i="8" s="1"/>
  <c r="P186" i="8"/>
  <c r="R185" i="8"/>
  <c r="S185" i="8" s="1"/>
  <c r="P185" i="8"/>
  <c r="R184" i="8"/>
  <c r="S184" i="8" s="1"/>
  <c r="P184" i="8"/>
  <c r="R183" i="8"/>
  <c r="S183" i="8" s="1"/>
  <c r="P183" i="8"/>
  <c r="R182" i="8"/>
  <c r="S182" i="8" s="1"/>
  <c r="P182" i="8"/>
  <c r="R181" i="8"/>
  <c r="S181" i="8" s="1"/>
  <c r="P181" i="8"/>
  <c r="R180" i="8"/>
  <c r="S180" i="8" s="1"/>
  <c r="P180" i="8"/>
  <c r="R179" i="8"/>
  <c r="S179" i="8" s="1"/>
  <c r="P179" i="8"/>
  <c r="R178" i="8"/>
  <c r="S178" i="8" s="1"/>
  <c r="P178" i="8"/>
  <c r="R177" i="8"/>
  <c r="S177" i="8" s="1"/>
  <c r="P177" i="8"/>
  <c r="R176" i="8"/>
  <c r="S176" i="8" s="1"/>
  <c r="P176" i="8"/>
  <c r="R175" i="8"/>
  <c r="S175" i="8" s="1"/>
  <c r="P175" i="8"/>
  <c r="R174" i="8"/>
  <c r="S174" i="8" s="1"/>
  <c r="P174" i="8"/>
  <c r="R173" i="8"/>
  <c r="S173" i="8" s="1"/>
  <c r="P173" i="8"/>
  <c r="R172" i="8"/>
  <c r="S172" i="8" s="1"/>
  <c r="P172" i="8"/>
  <c r="R171" i="8"/>
  <c r="S171" i="8" s="1"/>
  <c r="P171" i="8"/>
  <c r="R170" i="8"/>
  <c r="S170" i="8" s="1"/>
  <c r="P170" i="8"/>
  <c r="R169" i="8"/>
  <c r="S169" i="8" s="1"/>
  <c r="P169" i="8"/>
  <c r="R168" i="8"/>
  <c r="S168" i="8" s="1"/>
  <c r="P168" i="8"/>
  <c r="R167" i="8"/>
  <c r="S167" i="8" s="1"/>
  <c r="P167" i="8"/>
  <c r="R166" i="8"/>
  <c r="S166" i="8" s="1"/>
  <c r="P166" i="8"/>
  <c r="R165" i="8"/>
  <c r="S165" i="8" s="1"/>
  <c r="P165" i="8"/>
  <c r="R164" i="8"/>
  <c r="S164" i="8" s="1"/>
  <c r="P164" i="8"/>
  <c r="R163" i="8"/>
  <c r="S163" i="8" s="1"/>
  <c r="P163" i="8"/>
  <c r="R162" i="8"/>
  <c r="S162" i="8" s="1"/>
  <c r="P162" i="8"/>
  <c r="R161" i="8"/>
  <c r="S161" i="8" s="1"/>
  <c r="P161" i="8"/>
  <c r="R160" i="8"/>
  <c r="S160" i="8" s="1"/>
  <c r="P160" i="8"/>
  <c r="R159" i="8"/>
  <c r="S159" i="8" s="1"/>
  <c r="P159" i="8"/>
  <c r="R158" i="8"/>
  <c r="S158" i="8" s="1"/>
  <c r="P158" i="8"/>
  <c r="R157" i="8"/>
  <c r="S157" i="8" s="1"/>
  <c r="P157" i="8"/>
  <c r="R156" i="8"/>
  <c r="S156" i="8" s="1"/>
  <c r="P156" i="8"/>
  <c r="R155" i="8"/>
  <c r="S155" i="8" s="1"/>
  <c r="P155" i="8"/>
  <c r="R154" i="8"/>
  <c r="S154" i="8" s="1"/>
  <c r="P154" i="8"/>
  <c r="R153" i="8"/>
  <c r="S153" i="8" s="1"/>
  <c r="P153" i="8"/>
  <c r="R152" i="8"/>
  <c r="S152" i="8" s="1"/>
  <c r="P152" i="8"/>
  <c r="R151" i="8"/>
  <c r="S151" i="8" s="1"/>
  <c r="P151" i="8"/>
  <c r="R150" i="8"/>
  <c r="S150" i="8" s="1"/>
  <c r="P150" i="8"/>
  <c r="R149" i="8"/>
  <c r="S149" i="8" s="1"/>
  <c r="P149" i="8"/>
  <c r="R148" i="8"/>
  <c r="S148" i="8" s="1"/>
  <c r="P148" i="8"/>
  <c r="R147" i="8"/>
  <c r="S147" i="8" s="1"/>
  <c r="P147" i="8"/>
  <c r="R146" i="8"/>
  <c r="S146" i="8" s="1"/>
  <c r="P146" i="8"/>
  <c r="R145" i="8"/>
  <c r="S145" i="8" s="1"/>
  <c r="P145" i="8"/>
  <c r="R144" i="8"/>
  <c r="S144" i="8" s="1"/>
  <c r="P144" i="8"/>
  <c r="R143" i="8"/>
  <c r="S143" i="8" s="1"/>
  <c r="P143" i="8"/>
  <c r="R142" i="8"/>
  <c r="S142" i="8" s="1"/>
  <c r="P142" i="8"/>
  <c r="R141" i="8"/>
  <c r="S141" i="8" s="1"/>
  <c r="P141" i="8"/>
  <c r="R140" i="8"/>
  <c r="S140" i="8" s="1"/>
  <c r="P140" i="8"/>
  <c r="R139" i="8"/>
  <c r="S139" i="8" s="1"/>
  <c r="P139" i="8"/>
  <c r="R138" i="8"/>
  <c r="S138" i="8" s="1"/>
  <c r="P138" i="8"/>
  <c r="R137" i="8"/>
  <c r="S137" i="8" s="1"/>
  <c r="P137" i="8"/>
  <c r="R136" i="8"/>
  <c r="S136" i="8" s="1"/>
  <c r="P136" i="8"/>
  <c r="R135" i="8"/>
  <c r="S135" i="8" s="1"/>
  <c r="P135" i="8"/>
  <c r="R134" i="8"/>
  <c r="P134" i="8"/>
  <c r="R133" i="8"/>
  <c r="S133" i="8" s="1"/>
  <c r="P133" i="8"/>
  <c r="R132" i="8"/>
  <c r="S132" i="8" s="1"/>
  <c r="P132" i="8"/>
  <c r="R131" i="8"/>
  <c r="S131" i="8" s="1"/>
  <c r="P131" i="8"/>
  <c r="R130" i="8"/>
  <c r="S130" i="8" s="1"/>
  <c r="P130" i="8"/>
  <c r="R129" i="8"/>
  <c r="S129" i="8" s="1"/>
  <c r="P129" i="8"/>
  <c r="R128" i="8"/>
  <c r="S128" i="8" s="1"/>
  <c r="P128" i="8"/>
  <c r="R127" i="8"/>
  <c r="S127" i="8" s="1"/>
  <c r="P127" i="8"/>
  <c r="R126" i="8"/>
  <c r="S126" i="8" s="1"/>
  <c r="P126" i="8"/>
  <c r="R125" i="8"/>
  <c r="S125" i="8" s="1"/>
  <c r="P125" i="8"/>
  <c r="R124" i="8"/>
  <c r="P124" i="8"/>
  <c r="S123" i="8"/>
  <c r="R123" i="8"/>
  <c r="P123" i="8"/>
  <c r="S122" i="8"/>
  <c r="R122" i="8"/>
  <c r="P122" i="8"/>
  <c r="S121" i="8"/>
  <c r="R121" i="8"/>
  <c r="P121" i="8"/>
  <c r="S120" i="8"/>
  <c r="R120" i="8"/>
  <c r="P120" i="8"/>
  <c r="S119" i="8"/>
  <c r="R119" i="8"/>
  <c r="P119" i="8"/>
  <c r="S118" i="8"/>
  <c r="R118" i="8"/>
  <c r="P118" i="8"/>
  <c r="S117" i="8"/>
  <c r="R117" i="8"/>
  <c r="P117" i="8"/>
  <c r="S116" i="8"/>
  <c r="R116" i="8"/>
  <c r="P116" i="8"/>
  <c r="S115" i="8"/>
  <c r="R115" i="8"/>
  <c r="P115" i="8"/>
  <c r="S114" i="8"/>
  <c r="R114" i="8"/>
  <c r="P114" i="8"/>
  <c r="S113" i="8"/>
  <c r="R113" i="8"/>
  <c r="P113" i="8"/>
  <c r="S112" i="8"/>
  <c r="R112" i="8"/>
  <c r="P112" i="8"/>
  <c r="S111" i="8"/>
  <c r="R111" i="8"/>
  <c r="P111" i="8"/>
  <c r="S110" i="8"/>
  <c r="R110" i="8"/>
  <c r="P110" i="8"/>
  <c r="S109" i="8"/>
  <c r="R109" i="8"/>
  <c r="P109" i="8"/>
  <c r="S108" i="8"/>
  <c r="R108" i="8"/>
  <c r="P108" i="8"/>
  <c r="S107" i="8"/>
  <c r="R107" i="8"/>
  <c r="P107" i="8"/>
  <c r="S106" i="8"/>
  <c r="R106" i="8"/>
  <c r="P106" i="8"/>
  <c r="S105" i="8"/>
  <c r="R105" i="8"/>
  <c r="P105" i="8"/>
  <c r="S104" i="8"/>
  <c r="R104" i="8"/>
  <c r="P104" i="8"/>
  <c r="S103" i="8"/>
  <c r="R103" i="8"/>
  <c r="P103" i="8"/>
  <c r="S102" i="8"/>
  <c r="R102" i="8"/>
  <c r="P102" i="8"/>
  <c r="S101" i="8"/>
  <c r="R101" i="8"/>
  <c r="P101" i="8"/>
  <c r="S100" i="8"/>
  <c r="R100" i="8"/>
  <c r="P100" i="8"/>
  <c r="S99" i="8"/>
  <c r="R99" i="8"/>
  <c r="P99" i="8"/>
  <c r="S98" i="8"/>
  <c r="R98" i="8"/>
  <c r="P98" i="8"/>
  <c r="S97" i="8"/>
  <c r="R97" i="8"/>
  <c r="P97" i="8"/>
  <c r="R96" i="8"/>
  <c r="P96" i="8"/>
  <c r="S95" i="8"/>
  <c r="R95" i="8"/>
  <c r="P95" i="8"/>
  <c r="R94" i="8"/>
  <c r="S94" i="8" s="1"/>
  <c r="P94" i="8"/>
  <c r="S93" i="8"/>
  <c r="R93" i="8"/>
  <c r="P93" i="8"/>
  <c r="R92" i="8"/>
  <c r="S92" i="8" s="1"/>
  <c r="P92" i="8"/>
  <c r="S91" i="8"/>
  <c r="R91" i="8"/>
  <c r="P91" i="8"/>
  <c r="R90" i="8"/>
  <c r="S90" i="8" s="1"/>
  <c r="P90" i="8"/>
  <c r="S89" i="8"/>
  <c r="R89" i="8"/>
  <c r="P89" i="8"/>
  <c r="R88" i="8"/>
  <c r="S88" i="8" s="1"/>
  <c r="P88" i="8"/>
  <c r="S87" i="8"/>
  <c r="R87" i="8"/>
  <c r="P87" i="8"/>
  <c r="R86" i="8"/>
  <c r="S86" i="8" s="1"/>
  <c r="P86" i="8"/>
  <c r="S85" i="8"/>
  <c r="R85" i="8"/>
  <c r="P85" i="8"/>
  <c r="R84" i="8"/>
  <c r="S84" i="8" s="1"/>
  <c r="P84" i="8"/>
  <c r="S83" i="8"/>
  <c r="R83" i="8"/>
  <c r="P83" i="8"/>
  <c r="R82" i="8"/>
  <c r="S82" i="8" s="1"/>
  <c r="P82" i="8"/>
  <c r="S81" i="8"/>
  <c r="R81" i="8"/>
  <c r="P81" i="8"/>
  <c r="R80" i="8"/>
  <c r="S80" i="8" s="1"/>
  <c r="P80" i="8"/>
  <c r="R79" i="8"/>
  <c r="S79" i="8" s="1"/>
  <c r="P79" i="8"/>
  <c r="R78" i="8"/>
  <c r="S78" i="8" s="1"/>
  <c r="P78" i="8"/>
  <c r="R77" i="8"/>
  <c r="S77" i="8" s="1"/>
  <c r="P77" i="8"/>
  <c r="R76" i="8"/>
  <c r="S76" i="8" s="1"/>
  <c r="P76" i="8"/>
  <c r="R75" i="8"/>
  <c r="S75" i="8" s="1"/>
  <c r="P75" i="8"/>
  <c r="R74" i="8"/>
  <c r="S74" i="8" s="1"/>
  <c r="P74" i="8"/>
  <c r="R73" i="8"/>
  <c r="S73" i="8" s="1"/>
  <c r="P73" i="8"/>
  <c r="R72" i="8"/>
  <c r="S72" i="8" s="1"/>
  <c r="P72" i="8"/>
  <c r="R71" i="8"/>
  <c r="S71" i="8" s="1"/>
  <c r="P71" i="8"/>
  <c r="R70" i="8"/>
  <c r="S70" i="8" s="1"/>
  <c r="P70" i="8"/>
  <c r="R69" i="8"/>
  <c r="S69" i="8" s="1"/>
  <c r="P69" i="8"/>
  <c r="R68" i="8"/>
  <c r="S68" i="8" s="1"/>
  <c r="P68" i="8"/>
  <c r="R67" i="8"/>
  <c r="S67" i="8" s="1"/>
  <c r="P67" i="8"/>
  <c r="R66" i="8"/>
  <c r="S66" i="8" s="1"/>
  <c r="P66" i="8"/>
  <c r="R65" i="8"/>
  <c r="S65" i="8" s="1"/>
  <c r="P65" i="8"/>
  <c r="R64" i="8"/>
  <c r="S64" i="8" s="1"/>
  <c r="P64" i="8"/>
  <c r="R63" i="8"/>
  <c r="S63" i="8" s="1"/>
  <c r="P63" i="8"/>
  <c r="R62" i="8"/>
  <c r="S62" i="8" s="1"/>
  <c r="P62" i="8"/>
  <c r="R61" i="8"/>
  <c r="S61" i="8" s="1"/>
  <c r="P61" i="8"/>
  <c r="R60" i="8"/>
  <c r="S60" i="8" s="1"/>
  <c r="P60" i="8"/>
  <c r="R59" i="8"/>
  <c r="S59" i="8" s="1"/>
  <c r="P59" i="8"/>
  <c r="R58" i="8"/>
  <c r="S58" i="8" s="1"/>
  <c r="P58" i="8"/>
  <c r="R57" i="8"/>
  <c r="S57" i="8" s="1"/>
  <c r="P57" i="8"/>
  <c r="R56" i="8"/>
  <c r="S56" i="8" s="1"/>
  <c r="P56" i="8"/>
  <c r="R55" i="8"/>
  <c r="S55" i="8" s="1"/>
  <c r="P55" i="8"/>
  <c r="R54" i="8"/>
  <c r="S54" i="8" s="1"/>
  <c r="P54" i="8"/>
  <c r="R53" i="8"/>
  <c r="S53" i="8" s="1"/>
  <c r="P53" i="8"/>
  <c r="R52" i="8"/>
  <c r="S52" i="8" s="1"/>
  <c r="P52" i="8"/>
  <c r="R51" i="8"/>
  <c r="S51" i="8" s="1"/>
  <c r="P51" i="8"/>
  <c r="R50" i="8"/>
  <c r="S50" i="8" s="1"/>
  <c r="P50" i="8"/>
  <c r="R49" i="8"/>
  <c r="S49" i="8" s="1"/>
  <c r="P49" i="8"/>
  <c r="R48" i="8"/>
  <c r="S48" i="8" s="1"/>
  <c r="P48" i="8"/>
  <c r="R47" i="8"/>
  <c r="S47" i="8" s="1"/>
  <c r="P47" i="8"/>
  <c r="R46" i="8"/>
  <c r="S46" i="8" s="1"/>
  <c r="P46" i="8"/>
  <c r="R45" i="8"/>
  <c r="S45" i="8" s="1"/>
  <c r="P45" i="8"/>
  <c r="R44" i="8"/>
  <c r="S44" i="8" s="1"/>
  <c r="P44" i="8"/>
  <c r="R43" i="8"/>
  <c r="S43" i="8" s="1"/>
  <c r="P43" i="8"/>
  <c r="R42" i="8"/>
  <c r="S42" i="8" s="1"/>
  <c r="P42" i="8"/>
  <c r="R41" i="8"/>
  <c r="S41" i="8" s="1"/>
  <c r="P41" i="8"/>
  <c r="R40" i="8"/>
  <c r="S40" i="8" s="1"/>
  <c r="P40" i="8"/>
  <c r="R39" i="8"/>
  <c r="S39" i="8" s="1"/>
  <c r="P39" i="8"/>
  <c r="R38" i="8"/>
  <c r="S38" i="8" s="1"/>
  <c r="P38" i="8"/>
  <c r="R37" i="8"/>
  <c r="S37" i="8" s="1"/>
  <c r="P37" i="8"/>
  <c r="R36" i="8"/>
  <c r="S36" i="8" s="1"/>
  <c r="P36" i="8"/>
  <c r="R35" i="8"/>
  <c r="S35" i="8" s="1"/>
  <c r="P35" i="8"/>
  <c r="R34" i="8"/>
  <c r="S34" i="8" s="1"/>
  <c r="P34" i="8"/>
  <c r="R33" i="8"/>
  <c r="S33" i="8" s="1"/>
  <c r="P33" i="8"/>
  <c r="R32" i="8"/>
  <c r="S32" i="8" s="1"/>
  <c r="P32" i="8"/>
  <c r="R31" i="8"/>
  <c r="S31" i="8" s="1"/>
  <c r="P31" i="8"/>
  <c r="R30" i="8"/>
  <c r="S30" i="8" s="1"/>
  <c r="P30" i="8"/>
  <c r="R29" i="8"/>
  <c r="S29" i="8" s="1"/>
  <c r="P29" i="8"/>
  <c r="S28" i="8"/>
  <c r="R28" i="8"/>
  <c r="P28" i="8"/>
  <c r="S27" i="8"/>
  <c r="R27" i="8"/>
  <c r="P27" i="8"/>
  <c r="S26" i="8"/>
  <c r="R26" i="8"/>
  <c r="P26" i="8"/>
  <c r="S25" i="8"/>
  <c r="R25" i="8"/>
  <c r="P25" i="8"/>
  <c r="S24" i="8"/>
  <c r="R24" i="8"/>
  <c r="P24" i="8"/>
  <c r="S23" i="8"/>
  <c r="R23" i="8"/>
  <c r="P23" i="8"/>
  <c r="S22" i="8"/>
  <c r="R22" i="8"/>
  <c r="P22" i="8"/>
  <c r="S21" i="8"/>
  <c r="R21" i="8"/>
  <c r="P21" i="8"/>
  <c r="S20" i="8"/>
  <c r="R20" i="8"/>
  <c r="P20" i="8"/>
  <c r="S19" i="8"/>
  <c r="R19" i="8"/>
  <c r="P19" i="8"/>
  <c r="S18" i="8"/>
  <c r="R18" i="8"/>
  <c r="P18" i="8"/>
  <c r="S17" i="8"/>
  <c r="R17" i="8"/>
  <c r="P17" i="8"/>
  <c r="S16" i="8"/>
  <c r="R16" i="8"/>
  <c r="P16" i="8"/>
  <c r="S15" i="8"/>
  <c r="R15" i="8"/>
  <c r="P15" i="8"/>
  <c r="S14" i="8"/>
  <c r="R14" i="8"/>
  <c r="P14" i="8"/>
  <c r="S13" i="8"/>
  <c r="R13" i="8"/>
  <c r="P13" i="8"/>
  <c r="S12" i="8"/>
  <c r="R12" i="8"/>
  <c r="P12" i="8"/>
  <c r="S11" i="8"/>
  <c r="R11" i="8"/>
  <c r="P11" i="8"/>
  <c r="S10" i="8"/>
  <c r="R10" i="8"/>
  <c r="P10" i="8"/>
  <c r="S9" i="8"/>
  <c r="R9" i="8"/>
  <c r="P9" i="8"/>
  <c r="S8" i="8"/>
  <c r="R8" i="8"/>
  <c r="P8" i="8"/>
  <c r="S7" i="8"/>
  <c r="R7" i="8"/>
  <c r="P7" i="8"/>
  <c r="S6" i="8"/>
  <c r="R6" i="8"/>
  <c r="P6" i="8"/>
  <c r="S5" i="8"/>
  <c r="R5" i="8"/>
  <c r="T5" i="8" s="1"/>
  <c r="T6" i="8" s="1"/>
  <c r="T7" i="8" s="1"/>
  <c r="T8" i="8" s="1"/>
  <c r="T9" i="8" s="1"/>
  <c r="T10" i="8" s="1"/>
  <c r="T11" i="8" s="1"/>
  <c r="T12" i="8" s="1"/>
  <c r="T13" i="8" s="1"/>
  <c r="T14" i="8" s="1"/>
  <c r="T15" i="8" s="1"/>
  <c r="T16" i="8" s="1"/>
  <c r="T17" i="8" s="1"/>
  <c r="T18" i="8" s="1"/>
  <c r="T19" i="8" s="1"/>
  <c r="T20" i="8" s="1"/>
  <c r="T21" i="8" s="1"/>
  <c r="T22" i="8" s="1"/>
  <c r="T23" i="8" s="1"/>
  <c r="T24" i="8" s="1"/>
  <c r="T25" i="8" s="1"/>
  <c r="T26" i="8" s="1"/>
  <c r="T27" i="8" s="1"/>
  <c r="T28" i="8" s="1"/>
  <c r="T29" i="8" s="1"/>
  <c r="T30" i="8" s="1"/>
  <c r="T31" i="8" s="1"/>
  <c r="T32" i="8" s="1"/>
  <c r="T33" i="8" s="1"/>
  <c r="T34" i="8" s="1"/>
  <c r="T35" i="8" s="1"/>
  <c r="T36" i="8" s="1"/>
  <c r="T37" i="8" s="1"/>
  <c r="T38" i="8" s="1"/>
  <c r="T39" i="8" s="1"/>
  <c r="T40" i="8" s="1"/>
  <c r="T41" i="8" s="1"/>
  <c r="T42" i="8" s="1"/>
  <c r="T43" i="8" s="1"/>
  <c r="T44" i="8" s="1"/>
  <c r="T45" i="8" s="1"/>
  <c r="T46" i="8" s="1"/>
  <c r="T47" i="8" s="1"/>
  <c r="T48" i="8" s="1"/>
  <c r="T49" i="8" s="1"/>
  <c r="T50" i="8" s="1"/>
  <c r="T51" i="8" s="1"/>
  <c r="T52" i="8" s="1"/>
  <c r="T53" i="8" s="1"/>
  <c r="T54" i="8" s="1"/>
  <c r="T55" i="8" s="1"/>
  <c r="T56" i="8" s="1"/>
  <c r="T57" i="8" s="1"/>
  <c r="T58" i="8" s="1"/>
  <c r="T59" i="8" s="1"/>
  <c r="T60" i="8" s="1"/>
  <c r="T61" i="8" s="1"/>
  <c r="T62" i="8" s="1"/>
  <c r="T63" i="8" s="1"/>
  <c r="T64" i="8" s="1"/>
  <c r="T65" i="8" s="1"/>
  <c r="T66" i="8" s="1"/>
  <c r="T67" i="8" s="1"/>
  <c r="T68" i="8" s="1"/>
  <c r="T69" i="8" s="1"/>
  <c r="T70" i="8" s="1"/>
  <c r="T71" i="8" s="1"/>
  <c r="T72" i="8" s="1"/>
  <c r="T73" i="8" s="1"/>
  <c r="T74" i="8" s="1"/>
  <c r="T75" i="8" s="1"/>
  <c r="T76" i="8" s="1"/>
  <c r="T77" i="8" s="1"/>
  <c r="T78" i="8" s="1"/>
  <c r="T79" i="8" s="1"/>
  <c r="T80" i="8" s="1"/>
  <c r="T81" i="8" s="1"/>
  <c r="T82" i="8" s="1"/>
  <c r="T83" i="8" s="1"/>
  <c r="T84" i="8" s="1"/>
  <c r="T85" i="8" s="1"/>
  <c r="T86" i="8" s="1"/>
  <c r="T87" i="8" s="1"/>
  <c r="T88" i="8" s="1"/>
  <c r="T89" i="8" s="1"/>
  <c r="T90" i="8" s="1"/>
  <c r="T91" i="8" s="1"/>
  <c r="T92" i="8" s="1"/>
  <c r="T93" i="8" s="1"/>
  <c r="T94" i="8" s="1"/>
  <c r="T95" i="8" s="1"/>
  <c r="T96" i="8" s="1"/>
  <c r="T97" i="8" s="1"/>
  <c r="T98" i="8" s="1"/>
  <c r="T99" i="8" s="1"/>
  <c r="T100" i="8" s="1"/>
  <c r="T101" i="8" s="1"/>
  <c r="T102" i="8" s="1"/>
  <c r="T103" i="8" s="1"/>
  <c r="T104" i="8" s="1"/>
  <c r="T105" i="8" s="1"/>
  <c r="T106" i="8" s="1"/>
  <c r="T107" i="8" s="1"/>
  <c r="T108" i="8" s="1"/>
  <c r="T109" i="8" s="1"/>
  <c r="T110" i="8" s="1"/>
  <c r="T111" i="8" s="1"/>
  <c r="T112" i="8" s="1"/>
  <c r="T113" i="8" s="1"/>
  <c r="T114" i="8" s="1"/>
  <c r="T115" i="8" s="1"/>
  <c r="T116" i="8" s="1"/>
  <c r="T117" i="8" s="1"/>
  <c r="T118" i="8" s="1"/>
  <c r="T119" i="8" s="1"/>
  <c r="T120" i="8" s="1"/>
  <c r="T121" i="8" s="1"/>
  <c r="T122" i="8" s="1"/>
  <c r="T123" i="8" s="1"/>
  <c r="T124" i="8" s="1"/>
  <c r="T125" i="8" s="1"/>
  <c r="T126" i="8" s="1"/>
  <c r="T127" i="8" s="1"/>
  <c r="T128" i="8" s="1"/>
  <c r="T129" i="8" s="1"/>
  <c r="T130" i="8" s="1"/>
  <c r="T131" i="8" s="1"/>
  <c r="T132" i="8" s="1"/>
  <c r="T133" i="8" s="1"/>
  <c r="T134" i="8" s="1"/>
  <c r="T135" i="8" s="1"/>
  <c r="T136" i="8" s="1"/>
  <c r="T137" i="8" s="1"/>
  <c r="T138" i="8" s="1"/>
  <c r="T139" i="8" s="1"/>
  <c r="T140" i="8" s="1"/>
  <c r="T141" i="8" s="1"/>
  <c r="T142" i="8" s="1"/>
  <c r="T143" i="8" s="1"/>
  <c r="T144" i="8" s="1"/>
  <c r="T145" i="8" s="1"/>
  <c r="T146" i="8" s="1"/>
  <c r="T147" i="8" s="1"/>
  <c r="T148" i="8" s="1"/>
  <c r="T149" i="8" s="1"/>
  <c r="T150" i="8" s="1"/>
  <c r="T151" i="8" s="1"/>
  <c r="T152" i="8" s="1"/>
  <c r="T153" i="8" s="1"/>
  <c r="T154" i="8" s="1"/>
  <c r="T155" i="8" s="1"/>
  <c r="T156" i="8" s="1"/>
  <c r="T157" i="8" s="1"/>
  <c r="T158" i="8" s="1"/>
  <c r="T159" i="8" s="1"/>
  <c r="T160" i="8" s="1"/>
  <c r="T161" i="8" s="1"/>
  <c r="T162" i="8" s="1"/>
  <c r="T163" i="8" s="1"/>
  <c r="T164" i="8" s="1"/>
  <c r="T165" i="8" s="1"/>
  <c r="T166" i="8" s="1"/>
  <c r="T167" i="8" s="1"/>
  <c r="T168" i="8" s="1"/>
  <c r="T169" i="8" s="1"/>
  <c r="T170" i="8" s="1"/>
  <c r="T171" i="8" s="1"/>
  <c r="T172" i="8" s="1"/>
  <c r="T173" i="8" s="1"/>
  <c r="T174" i="8" s="1"/>
  <c r="T175" i="8" s="1"/>
  <c r="T176" i="8" s="1"/>
  <c r="T177" i="8" s="1"/>
  <c r="T178" i="8" s="1"/>
  <c r="T179" i="8" s="1"/>
  <c r="T180" i="8" s="1"/>
  <c r="T181" i="8" s="1"/>
  <c r="T182" i="8" s="1"/>
  <c r="T183" i="8" s="1"/>
  <c r="T184" i="8" s="1"/>
  <c r="T185" i="8" s="1"/>
  <c r="T186" i="8" s="1"/>
  <c r="T187" i="8" s="1"/>
  <c r="T188" i="8" s="1"/>
  <c r="T189" i="8" s="1"/>
  <c r="T190" i="8" s="1"/>
  <c r="T191" i="8" s="1"/>
  <c r="T192" i="8" s="1"/>
  <c r="T193" i="8" s="1"/>
  <c r="T194" i="8" s="1"/>
  <c r="T195" i="8" s="1"/>
  <c r="T196" i="8" s="1"/>
  <c r="T197" i="8" s="1"/>
  <c r="T198" i="8" s="1"/>
  <c r="T199" i="8" s="1"/>
  <c r="T200" i="8" s="1"/>
  <c r="T201" i="8" s="1"/>
  <c r="T202" i="8" s="1"/>
  <c r="T203" i="8" s="1"/>
  <c r="P5" i="8"/>
  <c r="P4" i="8"/>
  <c r="Q204" i="8" l="1"/>
  <c r="Q205" i="8" s="1"/>
  <c r="Q206" i="8" s="1"/>
  <c r="Q207" i="8" s="1"/>
  <c r="Q208" i="8" s="1"/>
  <c r="Q209" i="8" s="1"/>
  <c r="Q210" i="8" s="1"/>
  <c r="Q211" i="8" s="1"/>
  <c r="Q212" i="8" s="1"/>
  <c r="Q213" i="8" s="1"/>
  <c r="K22" i="6" l="1"/>
  <c r="K21" i="6"/>
  <c r="K20" i="6"/>
  <c r="K19" i="6"/>
  <c r="K18" i="6"/>
  <c r="K17" i="6"/>
  <c r="K16" i="6"/>
  <c r="K15" i="6"/>
  <c r="K14" i="6"/>
  <c r="K13" i="6"/>
  <c r="K12" i="6"/>
  <c r="K11" i="6"/>
  <c r="K10" i="6"/>
  <c r="K9" i="6"/>
  <c r="K8" i="6"/>
  <c r="K7" i="6"/>
  <c r="K6" i="6"/>
  <c r="K5" i="6"/>
  <c r="K4" i="6"/>
  <c r="AM47" i="5" l="1"/>
  <c r="AL47" i="5"/>
  <c r="AH47" i="5"/>
  <c r="AG47" i="5"/>
  <c r="AC47" i="5"/>
  <c r="AB47" i="5"/>
  <c r="X47" i="5"/>
  <c r="W47" i="5"/>
  <c r="N47" i="5"/>
  <c r="M47" i="5"/>
  <c r="I47" i="5"/>
  <c r="H47" i="5"/>
  <c r="E47" i="5"/>
  <c r="AM46" i="5"/>
  <c r="AL46" i="5"/>
  <c r="AH46" i="5"/>
  <c r="AG46" i="5"/>
  <c r="AC46" i="5"/>
  <c r="AB46" i="5"/>
  <c r="X46" i="5"/>
  <c r="W46" i="5"/>
  <c r="N46" i="5"/>
  <c r="M46" i="5"/>
  <c r="I46" i="5"/>
  <c r="H46" i="5"/>
  <c r="E46" i="5"/>
  <c r="AM45" i="5"/>
  <c r="AL45" i="5"/>
  <c r="AH45" i="5"/>
  <c r="AG45" i="5"/>
  <c r="AC45" i="5"/>
  <c r="AB45" i="5"/>
  <c r="X45" i="5"/>
  <c r="W45" i="5"/>
  <c r="N45" i="5"/>
  <c r="M45" i="5"/>
  <c r="I45" i="5"/>
  <c r="H45" i="5"/>
  <c r="E45" i="5"/>
  <c r="AM44" i="5"/>
  <c r="AL44" i="5"/>
  <c r="AH44" i="5"/>
  <c r="AG44" i="5"/>
  <c r="AC44" i="5"/>
  <c r="AB44" i="5"/>
  <c r="X44" i="5"/>
  <c r="W44" i="5"/>
  <c r="N44" i="5"/>
  <c r="M44" i="5"/>
  <c r="I44" i="5"/>
  <c r="H44" i="5"/>
  <c r="E44" i="5"/>
  <c r="AM43" i="5"/>
  <c r="AL43" i="5"/>
  <c r="AH43" i="5"/>
  <c r="AG43" i="5"/>
  <c r="AC43" i="5"/>
  <c r="AB43" i="5"/>
  <c r="X43" i="5"/>
  <c r="W43" i="5"/>
  <c r="N43" i="5"/>
  <c r="M43" i="5"/>
  <c r="I43" i="5"/>
  <c r="H43" i="5"/>
  <c r="E43" i="5"/>
  <c r="AM42" i="5"/>
  <c r="AL42" i="5"/>
  <c r="AH42" i="5"/>
  <c r="AG42" i="5"/>
  <c r="AC42" i="5"/>
  <c r="AB42" i="5"/>
  <c r="X42" i="5"/>
  <c r="W42" i="5"/>
  <c r="N42" i="5"/>
  <c r="M42" i="5"/>
  <c r="I42" i="5"/>
  <c r="H42" i="5"/>
  <c r="E42" i="5"/>
  <c r="AM41" i="5"/>
  <c r="AL41" i="5"/>
  <c r="AH41" i="5"/>
  <c r="AG41" i="5"/>
  <c r="AC41" i="5"/>
  <c r="AB41" i="5"/>
  <c r="X41" i="5"/>
  <c r="W41" i="5"/>
  <c r="N41" i="5"/>
  <c r="M41" i="5"/>
  <c r="I41" i="5"/>
  <c r="H41" i="5"/>
  <c r="E41" i="5"/>
  <c r="AM40" i="5"/>
  <c r="AL40" i="5"/>
  <c r="AH40" i="5"/>
  <c r="AG40" i="5"/>
  <c r="AC40" i="5"/>
  <c r="AB40" i="5"/>
  <c r="X40" i="5"/>
  <c r="W40" i="5"/>
  <c r="N40" i="5"/>
  <c r="M40" i="5"/>
  <c r="I40" i="5"/>
  <c r="H40" i="5"/>
  <c r="E40" i="5"/>
  <c r="AM39" i="5"/>
  <c r="AL39" i="5"/>
  <c r="AH39" i="5"/>
  <c r="AG39" i="5"/>
  <c r="AC39" i="5"/>
  <c r="AB39" i="5"/>
  <c r="X39" i="5"/>
  <c r="W39" i="5"/>
  <c r="N39" i="5"/>
  <c r="M39" i="5"/>
  <c r="I39" i="5"/>
  <c r="H39" i="5"/>
  <c r="E39" i="5"/>
  <c r="AM38" i="5"/>
  <c r="AL38" i="5"/>
  <c r="AH38" i="5"/>
  <c r="AG38" i="5"/>
  <c r="AC38" i="5"/>
  <c r="AB38" i="5"/>
  <c r="X38" i="5"/>
  <c r="W38" i="5"/>
  <c r="N38" i="5"/>
  <c r="M38" i="5"/>
  <c r="I38" i="5"/>
  <c r="H38" i="5"/>
  <c r="E38" i="5"/>
  <c r="AM37" i="5"/>
  <c r="AL37" i="5"/>
  <c r="AH37" i="5"/>
  <c r="AG37" i="5"/>
  <c r="AC37" i="5"/>
  <c r="AB37" i="5"/>
  <c r="X37" i="5"/>
  <c r="W37" i="5"/>
  <c r="N37" i="5"/>
  <c r="M37" i="5"/>
  <c r="I37" i="5"/>
  <c r="H37" i="5"/>
  <c r="E37" i="5"/>
  <c r="AM36" i="5"/>
  <c r="AL36" i="5"/>
  <c r="AH36" i="5"/>
  <c r="AG36" i="5"/>
  <c r="AC36" i="5"/>
  <c r="AB36" i="5"/>
  <c r="X36" i="5"/>
  <c r="W36" i="5"/>
  <c r="N36" i="5"/>
  <c r="M36" i="5"/>
  <c r="I36" i="5"/>
  <c r="H36" i="5"/>
  <c r="E36" i="5"/>
  <c r="AM35" i="5"/>
  <c r="AL35" i="5"/>
  <c r="AH35" i="5"/>
  <c r="AG35" i="5"/>
  <c r="AC35" i="5"/>
  <c r="AB35" i="5"/>
  <c r="X35" i="5"/>
  <c r="W35" i="5"/>
  <c r="N35" i="5"/>
  <c r="M35" i="5"/>
  <c r="I35" i="5"/>
  <c r="H35" i="5"/>
  <c r="E35" i="5"/>
  <c r="AM34" i="5"/>
  <c r="AL34" i="5"/>
  <c r="AH34" i="5"/>
  <c r="AG34" i="5"/>
  <c r="AC34" i="5"/>
  <c r="AB34" i="5"/>
  <c r="X34" i="5"/>
  <c r="W34" i="5"/>
  <c r="N34" i="5"/>
  <c r="M34" i="5"/>
  <c r="I34" i="5"/>
  <c r="H34" i="5"/>
  <c r="E34" i="5"/>
  <c r="AM33" i="5"/>
  <c r="AL33" i="5"/>
  <c r="AH33" i="5"/>
  <c r="AG33" i="5"/>
  <c r="AC33" i="5"/>
  <c r="AB33" i="5"/>
  <c r="X33" i="5"/>
  <c r="W33" i="5"/>
  <c r="N33" i="5"/>
  <c r="M33" i="5"/>
  <c r="I33" i="5"/>
  <c r="H33" i="5"/>
  <c r="E33" i="5"/>
  <c r="AM32" i="5"/>
  <c r="AL32" i="5"/>
  <c r="AH32" i="5"/>
  <c r="AG32" i="5"/>
  <c r="AC32" i="5"/>
  <c r="AB32" i="5"/>
  <c r="X32" i="5"/>
  <c r="W32" i="5"/>
  <c r="N32" i="5"/>
  <c r="M32" i="5"/>
  <c r="I32" i="5"/>
  <c r="H32" i="5"/>
  <c r="E32" i="5"/>
  <c r="AM31" i="5"/>
  <c r="AL31" i="5"/>
  <c r="AH31" i="5"/>
  <c r="AG31" i="5"/>
  <c r="AC31" i="5"/>
  <c r="AB31" i="5"/>
  <c r="X31" i="5"/>
  <c r="W31" i="5"/>
  <c r="N31" i="5"/>
  <c r="M31" i="5"/>
  <c r="I31" i="5"/>
  <c r="H31" i="5"/>
  <c r="E31" i="5"/>
  <c r="AM30" i="5"/>
  <c r="AL30" i="5"/>
  <c r="AH30" i="5"/>
  <c r="AG30" i="5"/>
  <c r="AC30" i="5"/>
  <c r="AB30" i="5"/>
  <c r="X30" i="5"/>
  <c r="W30" i="5"/>
  <c r="N30" i="5"/>
  <c r="M30" i="5"/>
  <c r="I30" i="5"/>
  <c r="H30" i="5"/>
  <c r="E30" i="5"/>
  <c r="AM29" i="5"/>
  <c r="AL29" i="5"/>
  <c r="AH29" i="5"/>
  <c r="AG29" i="5"/>
  <c r="AC29" i="5"/>
  <c r="AB29" i="5"/>
  <c r="X29" i="5"/>
  <c r="W29" i="5"/>
  <c r="N29" i="5"/>
  <c r="M29" i="5"/>
  <c r="I29" i="5"/>
  <c r="H29" i="5"/>
  <c r="E29" i="5"/>
  <c r="AM28" i="5"/>
  <c r="AL28" i="5"/>
  <c r="AH28" i="5"/>
  <c r="AG28" i="5"/>
  <c r="AC28" i="5"/>
  <c r="AB28" i="5"/>
  <c r="X28" i="5"/>
  <c r="W28" i="5"/>
  <c r="N28" i="5"/>
  <c r="M28" i="5"/>
  <c r="I28" i="5"/>
  <c r="H28" i="5"/>
  <c r="E28" i="5"/>
  <c r="AM27" i="5"/>
  <c r="AL27" i="5"/>
  <c r="AH27" i="5"/>
  <c r="AG27" i="5"/>
  <c r="AC27" i="5"/>
  <c r="AB27" i="5"/>
  <c r="X27" i="5"/>
  <c r="W27" i="5"/>
  <c r="N27" i="5"/>
  <c r="M27" i="5"/>
  <c r="I27" i="5"/>
  <c r="H27" i="5"/>
  <c r="E27" i="5"/>
  <c r="AM26" i="5"/>
  <c r="AL26" i="5"/>
  <c r="AH26" i="5"/>
  <c r="AG26" i="5"/>
  <c r="AC26" i="5"/>
  <c r="AB26" i="5"/>
  <c r="X26" i="5"/>
  <c r="W26" i="5"/>
  <c r="N26" i="5"/>
  <c r="M26" i="5"/>
  <c r="I26" i="5"/>
  <c r="H26" i="5"/>
  <c r="E26" i="5"/>
  <c r="AM25" i="5"/>
  <c r="AL25" i="5"/>
  <c r="AH25" i="5"/>
  <c r="AG25" i="5"/>
  <c r="AC25" i="5"/>
  <c r="AB25" i="5"/>
  <c r="X25" i="5"/>
  <c r="W25" i="5"/>
  <c r="N25" i="5"/>
  <c r="M25" i="5"/>
  <c r="I25" i="5"/>
  <c r="H25" i="5"/>
  <c r="E25" i="5"/>
  <c r="AM24" i="5"/>
  <c r="AL24" i="5"/>
  <c r="AH24" i="5"/>
  <c r="AG24" i="5"/>
  <c r="AC24" i="5"/>
  <c r="AB24" i="5"/>
  <c r="X24" i="5"/>
  <c r="W24" i="5"/>
  <c r="N24" i="5"/>
  <c r="M24" i="5"/>
  <c r="I24" i="5"/>
  <c r="H24" i="5"/>
  <c r="E24" i="5"/>
  <c r="AM23" i="5"/>
  <c r="AL23" i="5"/>
  <c r="AH23" i="5"/>
  <c r="AG23" i="5"/>
  <c r="AC23" i="5"/>
  <c r="AB23" i="5"/>
  <c r="X23" i="5"/>
  <c r="W23" i="5"/>
  <c r="N23" i="5"/>
  <c r="M23" i="5"/>
  <c r="I23" i="5"/>
  <c r="H23" i="5"/>
  <c r="E23" i="5"/>
  <c r="AM22" i="5"/>
  <c r="AL22" i="5"/>
  <c r="AH22" i="5"/>
  <c r="AG22" i="5"/>
  <c r="AC22" i="5"/>
  <c r="AB22" i="5"/>
  <c r="X22" i="5"/>
  <c r="W22" i="5"/>
  <c r="N22" i="5"/>
  <c r="M22" i="5"/>
  <c r="I22" i="5"/>
  <c r="H22" i="5"/>
  <c r="E22" i="5"/>
  <c r="AM21" i="5"/>
  <c r="AL21" i="5"/>
  <c r="AH21" i="5"/>
  <c r="AG21" i="5"/>
  <c r="AC21" i="5"/>
  <c r="AB21" i="5"/>
  <c r="X21" i="5"/>
  <c r="W21" i="5"/>
  <c r="N21" i="5"/>
  <c r="M21" i="5"/>
  <c r="I21" i="5"/>
  <c r="H21" i="5"/>
  <c r="E21" i="5"/>
  <c r="AM20" i="5"/>
  <c r="AL20" i="5"/>
  <c r="AH20" i="5"/>
  <c r="AG20" i="5"/>
  <c r="AC20" i="5"/>
  <c r="AB20" i="5"/>
  <c r="X20" i="5"/>
  <c r="W20" i="5"/>
  <c r="N20" i="5"/>
  <c r="M20" i="5"/>
  <c r="I20" i="5"/>
  <c r="H20" i="5"/>
  <c r="E20" i="5"/>
  <c r="AM19" i="5"/>
  <c r="AL19" i="5"/>
  <c r="AH19" i="5"/>
  <c r="AG19" i="5"/>
  <c r="AC19" i="5"/>
  <c r="AB19" i="5"/>
  <c r="X19" i="5"/>
  <c r="W19" i="5"/>
  <c r="N19" i="5"/>
  <c r="M19" i="5"/>
  <c r="I19" i="5"/>
  <c r="H19" i="5"/>
  <c r="E19" i="5"/>
  <c r="AM18" i="5"/>
  <c r="AL18" i="5"/>
  <c r="AH18" i="5"/>
  <c r="AG18" i="5"/>
  <c r="AC18" i="5"/>
  <c r="AB18" i="5"/>
  <c r="X18" i="5"/>
  <c r="W18" i="5"/>
  <c r="N18" i="5"/>
  <c r="M18" i="5"/>
  <c r="I18" i="5"/>
  <c r="H18" i="5"/>
  <c r="E18" i="5"/>
  <c r="AM17" i="5"/>
  <c r="AL17" i="5"/>
  <c r="AH17" i="5"/>
  <c r="AG17" i="5"/>
  <c r="AC17" i="5"/>
  <c r="AB17" i="5"/>
  <c r="X17" i="5"/>
  <c r="W17" i="5"/>
  <c r="N17" i="5"/>
  <c r="M17" i="5"/>
  <c r="I17" i="5"/>
  <c r="H17" i="5"/>
  <c r="E17" i="5"/>
  <c r="AM16" i="5"/>
  <c r="AL16" i="5"/>
  <c r="AH16" i="5"/>
  <c r="AG16" i="5"/>
  <c r="AC16" i="5"/>
  <c r="AB16" i="5"/>
  <c r="X16" i="5"/>
  <c r="W16" i="5"/>
  <c r="N16" i="5"/>
  <c r="M16" i="5"/>
  <c r="I16" i="5"/>
  <c r="H16" i="5"/>
  <c r="E16" i="5"/>
  <c r="AM15" i="5"/>
  <c r="AL15" i="5"/>
  <c r="AH15" i="5"/>
  <c r="AG15" i="5"/>
  <c r="AC15" i="5"/>
  <c r="AB15" i="5"/>
  <c r="X15" i="5"/>
  <c r="W15" i="5"/>
  <c r="N15" i="5"/>
  <c r="M15" i="5"/>
  <c r="I15" i="5"/>
  <c r="H15" i="5"/>
  <c r="E15" i="5"/>
  <c r="AM14" i="5"/>
  <c r="AL14" i="5"/>
  <c r="AH14" i="5"/>
  <c r="AG14" i="5"/>
  <c r="AC14" i="5"/>
  <c r="AB14" i="5"/>
  <c r="X14" i="5"/>
  <c r="W14" i="5"/>
  <c r="N14" i="5"/>
  <c r="M14" i="5"/>
  <c r="I14" i="5"/>
  <c r="H14" i="5"/>
  <c r="E14" i="5"/>
  <c r="AM13" i="5"/>
  <c r="AL13" i="5"/>
  <c r="AH13" i="5"/>
  <c r="AG13" i="5"/>
  <c r="AC13" i="5"/>
  <c r="AB13" i="5"/>
  <c r="X13" i="5"/>
  <c r="W13" i="5"/>
  <c r="N13" i="5"/>
  <c r="M13" i="5"/>
  <c r="I13" i="5"/>
  <c r="H13" i="5"/>
  <c r="E13" i="5"/>
  <c r="AM12" i="5"/>
  <c r="AL12" i="5"/>
  <c r="AH12" i="5"/>
  <c r="AG12" i="5"/>
  <c r="AC12" i="5"/>
  <c r="AB12" i="5"/>
  <c r="X12" i="5"/>
  <c r="W12" i="5"/>
  <c r="N12" i="5"/>
  <c r="M12" i="5"/>
  <c r="I12" i="5"/>
  <c r="H12" i="5"/>
  <c r="E12" i="5"/>
  <c r="AM11" i="5"/>
  <c r="AL11" i="5"/>
  <c r="AH11" i="5"/>
  <c r="AG11" i="5"/>
  <c r="AC11" i="5"/>
  <c r="AB11" i="5"/>
  <c r="X11" i="5"/>
  <c r="W11" i="5"/>
  <c r="N11" i="5"/>
  <c r="M11" i="5"/>
  <c r="I11" i="5"/>
  <c r="H11" i="5"/>
  <c r="E11" i="5"/>
  <c r="AM10" i="5"/>
  <c r="AL10" i="5"/>
  <c r="AH10" i="5"/>
  <c r="AG10" i="5"/>
  <c r="AC10" i="5"/>
  <c r="AB10" i="5"/>
  <c r="X10" i="5"/>
  <c r="W10" i="5"/>
  <c r="N10" i="5"/>
  <c r="M10" i="5"/>
  <c r="I10" i="5"/>
  <c r="H10" i="5"/>
  <c r="E10" i="5"/>
  <c r="AM9" i="5"/>
  <c r="AL9" i="5"/>
  <c r="AH9" i="5"/>
  <c r="AG9" i="5"/>
  <c r="AC9" i="5"/>
  <c r="AB9" i="5"/>
  <c r="X9" i="5"/>
  <c r="W9" i="5"/>
  <c r="N9" i="5"/>
  <c r="M9" i="5"/>
  <c r="I9" i="5"/>
  <c r="H9" i="5"/>
  <c r="E9" i="5"/>
  <c r="AM8" i="5"/>
  <c r="AL8" i="5"/>
  <c r="AH8" i="5"/>
  <c r="AG8" i="5"/>
  <c r="AC8" i="5"/>
  <c r="AB8" i="5"/>
  <c r="X8" i="5"/>
  <c r="W8" i="5"/>
  <c r="N8" i="5"/>
  <c r="M8" i="5"/>
  <c r="I8" i="5"/>
  <c r="H8" i="5"/>
  <c r="E8" i="5"/>
  <c r="AM7" i="5"/>
  <c r="AL7" i="5"/>
  <c r="AH7" i="5"/>
  <c r="AG7" i="5"/>
  <c r="AC7" i="5"/>
  <c r="AB7" i="5"/>
  <c r="X7" i="5"/>
  <c r="W7" i="5"/>
  <c r="N7" i="5"/>
  <c r="M7" i="5"/>
  <c r="I7" i="5"/>
  <c r="H7" i="5"/>
  <c r="E7" i="5"/>
  <c r="AM6" i="5"/>
  <c r="AL6" i="5"/>
  <c r="AH6" i="5"/>
  <c r="AG6" i="5"/>
  <c r="AC6" i="5"/>
  <c r="AB6" i="5"/>
  <c r="X6" i="5"/>
  <c r="W6" i="5"/>
  <c r="N6" i="5"/>
  <c r="M6" i="5"/>
  <c r="I6" i="5"/>
  <c r="H6" i="5"/>
  <c r="E6" i="5"/>
  <c r="S53" i="4" l="1"/>
  <c r="R53" i="4"/>
  <c r="Q53" i="4"/>
  <c r="P53" i="4"/>
  <c r="O53" i="4"/>
  <c r="N53" i="4"/>
  <c r="M53" i="4"/>
  <c r="S52" i="4"/>
  <c r="R52" i="4"/>
  <c r="Q52" i="4"/>
  <c r="P52" i="4"/>
  <c r="O52" i="4"/>
  <c r="N52" i="4"/>
  <c r="M52" i="4"/>
  <c r="S37" i="4"/>
  <c r="R37" i="4"/>
  <c r="Q37" i="4"/>
  <c r="P37" i="4"/>
  <c r="O37" i="4"/>
  <c r="N37" i="4"/>
  <c r="M37" i="4"/>
  <c r="S36" i="4"/>
  <c r="R36" i="4"/>
  <c r="Q36" i="4"/>
  <c r="P36" i="4"/>
  <c r="O36" i="4"/>
  <c r="N36" i="4"/>
  <c r="M36" i="4"/>
  <c r="S32" i="4"/>
  <c r="R32" i="4"/>
  <c r="Q32" i="4"/>
  <c r="P32" i="4"/>
  <c r="O32" i="4"/>
  <c r="N32" i="4"/>
  <c r="M32" i="4"/>
  <c r="S30" i="4"/>
  <c r="R30" i="4"/>
  <c r="Q30" i="4"/>
  <c r="P30" i="4"/>
  <c r="O30" i="4"/>
  <c r="N30" i="4"/>
  <c r="M30" i="4"/>
  <c r="S27" i="4"/>
  <c r="R27" i="4"/>
  <c r="Q27" i="4"/>
  <c r="P27" i="4"/>
  <c r="O27" i="4"/>
  <c r="N27" i="4"/>
  <c r="M27" i="4"/>
  <c r="S25" i="4"/>
  <c r="R25" i="4"/>
  <c r="Q25" i="4"/>
  <c r="P25" i="4"/>
  <c r="O25" i="4"/>
  <c r="N25" i="4"/>
  <c r="M25" i="4"/>
  <c r="S19" i="4"/>
  <c r="R19" i="4"/>
  <c r="Q19" i="4"/>
  <c r="P19" i="4"/>
  <c r="O19" i="4"/>
  <c r="N19" i="4"/>
  <c r="M19" i="4"/>
  <c r="S18" i="4"/>
  <c r="R18" i="4"/>
  <c r="Q18" i="4"/>
  <c r="P18" i="4"/>
  <c r="O18" i="4"/>
  <c r="N18" i="4"/>
  <c r="M1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Sullivan, Kate</author>
  </authors>
  <commentList>
    <comment ref="A3" authorId="0" shapeId="0" xr:uid="{05F7E831-BAD0-46F8-AC2F-C09A4AF6C3F6}">
      <text>
        <r>
          <rPr>
            <b/>
            <sz val="9"/>
            <color indexed="81"/>
            <rFont val="Tahoma"/>
            <family val="2"/>
          </rPr>
          <t>Sullivan, Kate:</t>
        </r>
        <r>
          <rPr>
            <sz val="9"/>
            <color indexed="81"/>
            <rFont val="Tahoma"/>
            <family val="2"/>
          </rPr>
          <t xml:space="preserve">
They always collected upstream of the junction with streams</t>
        </r>
      </text>
    </comment>
  </commentList>
</comments>
</file>

<file path=xl/sharedStrings.xml><?xml version="1.0" encoding="utf-8"?>
<sst xmlns="http://schemas.openxmlformats.org/spreadsheetml/2006/main" count="537" uniqueCount="255">
  <si>
    <t>Figure 2.10. Estimated deposited mass of metals from the GKM release as it passed through the Animas and San Juan rivers. Deposited mass was estimated in 2-km segments of river by the Water Analysis Simulation Program (WASP) model as reported in the EPA GKM release fate and transport study (EPA 2016c).</t>
  </si>
  <si>
    <t>Figure 2.9. Observed and empirically-modeled summed total metals minus major cations, in the Animas River as the GKM plume passed from August 5–10, 2015 (from EPA 2016c).</t>
  </si>
  <si>
    <t>GKM Plume Empirically Modeled and Observed Concentrations -- Summed Total Metals  (mg/L) (minus major cations Ca, K, Mg, Na) (mg/L)</t>
  </si>
  <si>
    <t>Summed Total Water Concentration</t>
  </si>
  <si>
    <t>Location name</t>
  </si>
  <si>
    <t>Cement</t>
  </si>
  <si>
    <t>Silverton</t>
  </si>
  <si>
    <t>Bakers Bridge</t>
  </si>
  <si>
    <t>Durango</t>
  </si>
  <si>
    <t>NAR06</t>
  </si>
  <si>
    <t>Animas at Aztec</t>
  </si>
  <si>
    <t>An at Farmington FW 040</t>
  </si>
  <si>
    <t>SJ Farmington FW020</t>
  </si>
  <si>
    <t>SJSR</t>
  </si>
  <si>
    <t>SJ4C</t>
  </si>
  <si>
    <t>SJBB</t>
  </si>
  <si>
    <t>SJMH</t>
  </si>
  <si>
    <t>mg/L</t>
  </si>
  <si>
    <t>from Total Water Long Profile.xls</t>
  </si>
  <si>
    <t>Distance from GKM (km)</t>
  </si>
  <si>
    <t>RK 12.5</t>
  </si>
  <si>
    <t>RK 16.4</t>
  </si>
  <si>
    <t>RK 63.8</t>
  </si>
  <si>
    <t>RK 94.2</t>
  </si>
  <si>
    <t>RK 131.5</t>
  </si>
  <si>
    <t>RK 164.1</t>
  </si>
  <si>
    <t>RK 190.2</t>
  </si>
  <si>
    <t>RK 196.1</t>
  </si>
  <si>
    <t>RK 246.3</t>
  </si>
  <si>
    <t>RK 295.8</t>
  </si>
  <si>
    <t>RK 377.6</t>
  </si>
  <si>
    <t>RK 421.3</t>
  </si>
  <si>
    <t>Distance from GKM  (km)</t>
  </si>
  <si>
    <t>Date:Time</t>
  </si>
  <si>
    <t>Observed</t>
  </si>
  <si>
    <t>Figure 2-9</t>
  </si>
  <si>
    <t>Brought up from the bottom</t>
  </si>
  <si>
    <t>Plume San Juan</t>
  </si>
  <si>
    <t>River KM</t>
  </si>
  <si>
    <t>Date</t>
  </si>
  <si>
    <t xml:space="preserve">Trying to trick EXCEL to plot the longidinal and date </t>
  </si>
  <si>
    <t>San Juan in Utah</t>
  </si>
  <si>
    <t>This graphic taken from:</t>
  </si>
  <si>
    <t>Chapter 5. Figure 5-12A.</t>
  </si>
  <si>
    <t>Data was obtained from the EPA GKM Fate and Transport Study data archive</t>
  </si>
  <si>
    <t>public released data sets:</t>
  </si>
  <si>
    <t>WASP_Empirical Mass Load.xlsx</t>
  </si>
  <si>
    <t>Data were obtained from the EPA GKM Fate and Transport Study data archive</t>
  </si>
  <si>
    <t>This file contains sediment concentration data collected after the GKM event and within the same time period as fish samples were collected by NMDFG</t>
  </si>
  <si>
    <t>CONSOLIDATED POST EVENT DATA.XLXS</t>
  </si>
  <si>
    <t>Sediment Concentrations During and After GKM Release</t>
  </si>
  <si>
    <t>Figure 2.11. Concentrations of copper, lead, cadmium, manganese and selenium in sediment at the time of benthic macroinvertebrate (Chapter 7) and fish tissue sampling (Chapter 8) in the New Mexico segments of the Animas and San Juan rivers. The post-GKM period includes data collected from August 8 to August 27, 2015. March 2016 represents background concentrations. Black squares on the sediment figures indicate the location of fish sampling and the sites shown for water concentration</t>
  </si>
  <si>
    <t>Average When  GKM deposits present (8/11/2015 to 8/27/2015)</t>
  </si>
  <si>
    <t>Site ID</t>
  </si>
  <si>
    <t>Al</t>
  </si>
  <si>
    <t>As</t>
  </si>
  <si>
    <t>Cd</t>
  </si>
  <si>
    <t>Pb</t>
  </si>
  <si>
    <t>Mn</t>
  </si>
  <si>
    <t>Cu</t>
  </si>
  <si>
    <t>Se</t>
  </si>
  <si>
    <t>Zinc</t>
  </si>
  <si>
    <t>Sampling Location</t>
  </si>
  <si>
    <t>Aluminum</t>
  </si>
  <si>
    <t>Pb:Al</t>
  </si>
  <si>
    <t>ADW 022</t>
  </si>
  <si>
    <t>NSW 020</t>
  </si>
  <si>
    <t>x</t>
  </si>
  <si>
    <t>ADW 021</t>
  </si>
  <si>
    <t>ADW 010</t>
  </si>
  <si>
    <t>FSW 012</t>
  </si>
  <si>
    <t>FSW 040</t>
  </si>
  <si>
    <t>LVW 020</t>
  </si>
  <si>
    <t>LVW 030</t>
  </si>
  <si>
    <t>SJFP</t>
  </si>
  <si>
    <t>SJHB</t>
  </si>
  <si>
    <t>Ave Animas</t>
  </si>
  <si>
    <t>Ave SJ</t>
  </si>
  <si>
    <t>Background (Aug 30 2015 to March 16, 2016)</t>
  </si>
  <si>
    <t>note:  few samples at this site, esp post Aug 28</t>
  </si>
  <si>
    <t>Maximum during GKM deposit period (8/11 to 8/27)</t>
  </si>
  <si>
    <t>Figure 2.9</t>
  </si>
  <si>
    <t>Figure 2.10</t>
  </si>
  <si>
    <t>Figure 2.11</t>
  </si>
  <si>
    <t>Water Samples Collected During Plume and Soon Thereafter at various locations in Durango  --For Graphing</t>
  </si>
  <si>
    <t xml:space="preserve">Note: peak GKM plume at 8/7/2015 1:15 value estimated </t>
  </si>
  <si>
    <t>Figure 2.12. Total and dissolved water concentrations of four metals in the Animas River at Durango, CO from August 5-10, 2015 as the GKM plume passed through. Conditions represent the metal exposure during the CPW sentential caged trout study presented in Chapter 6. Acute and chronic water quality criteria are shown as solid and dashed red lines</t>
  </si>
  <si>
    <t>Concentrations in µg/L</t>
  </si>
  <si>
    <t>Copper</t>
  </si>
  <si>
    <t>Arsenic</t>
  </si>
  <si>
    <t>Cadmium</t>
  </si>
  <si>
    <t>Lead</t>
  </si>
  <si>
    <t>Manganese</t>
  </si>
  <si>
    <t>Iron</t>
  </si>
  <si>
    <t>Location</t>
  </si>
  <si>
    <t>Hardness (mg/L)</t>
  </si>
  <si>
    <t>Ln Hardness</t>
  </si>
  <si>
    <t>Dissolved</t>
  </si>
  <si>
    <t>Total</t>
  </si>
  <si>
    <t>Acute Criteria: Total Recoverable</t>
  </si>
  <si>
    <t>Chronic Criteria: Total Recoverable</t>
  </si>
  <si>
    <t>Acute Criteria: Dissolved</t>
  </si>
  <si>
    <t>Chronic Criteria: Dissolved</t>
  </si>
  <si>
    <t>Acute Criteria</t>
  </si>
  <si>
    <t>32nd St Bridge_2050</t>
  </si>
  <si>
    <t>32nd St Bridge_0040</t>
  </si>
  <si>
    <t>32nd St Bridge_0945</t>
  </si>
  <si>
    <t>32nd St Bridge_1550</t>
  </si>
  <si>
    <t>WQX-3577.166M</t>
  </si>
  <si>
    <t>ANIMAS-ROTARY PARK-2005</t>
  </si>
  <si>
    <t>WQX-3576.298M</t>
  </si>
  <si>
    <t>ANIMAS-ROTARY PARK-2108</t>
  </si>
  <si>
    <t>ANIMAS-ROTARY PARK-2200</t>
  </si>
  <si>
    <t>WQX-3576.299M</t>
  </si>
  <si>
    <t>ANIMAS-ROTARY PARK-2300</t>
  </si>
  <si>
    <t>ANIMAS-ROTARY PARK-0000</t>
  </si>
  <si>
    <t>ANIMAS-ROTARY PARK-0030</t>
  </si>
  <si>
    <t>modeled</t>
  </si>
  <si>
    <t>Plume peak</t>
  </si>
  <si>
    <t>WQX-3576.301M</t>
  </si>
  <si>
    <t>WQX-91.289M</t>
  </si>
  <si>
    <t>ANIMAS-ROTARY PARK-1000</t>
  </si>
  <si>
    <t>WQX-3577.165M</t>
  </si>
  <si>
    <t>WQX-3576.295M</t>
  </si>
  <si>
    <t>WQX-3577.167M</t>
  </si>
  <si>
    <t>WQX-3576.302M</t>
  </si>
  <si>
    <t>WQX-3577.168M</t>
  </si>
  <si>
    <t>WQX-3576.303M</t>
  </si>
  <si>
    <t>GKMSW04_080815</t>
  </si>
  <si>
    <t>WQX-3576.304M</t>
  </si>
  <si>
    <t>WQX-3577.169M</t>
  </si>
  <si>
    <t>GKMSWARRP-080915-0400</t>
  </si>
  <si>
    <t>WQX-3577.170M</t>
  </si>
  <si>
    <t>WQX-3576.305M</t>
  </si>
  <si>
    <t>GKMSWARRP-080915-1200</t>
  </si>
  <si>
    <t>GKMSW05_080915</t>
  </si>
  <si>
    <t>GKMSW04_080915</t>
  </si>
  <si>
    <t>GKMSW12_080915</t>
  </si>
  <si>
    <t>GKMSWARRP-080915-1600</t>
  </si>
  <si>
    <t>WQX-3577.171M</t>
  </si>
  <si>
    <t>WQX-3576.306M</t>
  </si>
  <si>
    <t>GKMSWARRP-080915-2000</t>
  </si>
  <si>
    <t>WQX-3577.172M</t>
  </si>
  <si>
    <t>WQX-3576.307M</t>
  </si>
  <si>
    <t>20169009001-20150810</t>
  </si>
  <si>
    <t>CO_RI_M29_08/10/2015</t>
  </si>
  <si>
    <t>9421_08/10/2015</t>
  </si>
  <si>
    <t>Missing data are extrapolated, indicated by red font</t>
  </si>
  <si>
    <t>Also note: many values at detection limit; which varied among data collectors.</t>
  </si>
  <si>
    <t>Missing values interpolated</t>
  </si>
  <si>
    <t>Figure 2.12</t>
  </si>
  <si>
    <t>Historic data on benthic macroinvertebrates was obtained from the USGS 1651 report.</t>
  </si>
  <si>
    <t>U.S. Geological Survey. 2007. Integrated investigations of environmental effects of historical mining in the Animas River Watershed, San Juan County, Colorado. S.E. Church, P. von Guerard, and S.E. Finger, 20017. U.S. Geological Survey Professional Paper 1651. 1096 p., 6 plates, 1 DVD. Available online at http://pubs.usgs.gov/pp/1651/</t>
  </si>
  <si>
    <t>Anderson, C. 2007. Effects of mining on benthic macroinvertebrate communities and monitoring strategy.</t>
  </si>
  <si>
    <t>Chapter E.20 in the above reference</t>
  </si>
  <si>
    <t>Figure 2.3</t>
  </si>
  <si>
    <r>
      <t>Number / m</t>
    </r>
    <r>
      <rPr>
        <vertAlign val="superscript"/>
        <sz val="9"/>
        <color theme="1"/>
        <rFont val="Calibri"/>
        <family val="2"/>
      </rPr>
      <t>2</t>
    </r>
  </si>
  <si>
    <t>Plecoptera</t>
  </si>
  <si>
    <t>Ephemeroptera</t>
  </si>
  <si>
    <t>Tricoptera</t>
  </si>
  <si>
    <t>Location in Animas River</t>
  </si>
  <si>
    <t>Site Number</t>
  </si>
  <si>
    <t>Anderson distance up (miles)</t>
  </si>
  <si>
    <t>Our Distance (km)</t>
  </si>
  <si>
    <t>Non-insect</t>
  </si>
  <si>
    <t>Stoneflies</t>
  </si>
  <si>
    <t>Flies</t>
  </si>
  <si>
    <t>Mayflies</t>
  </si>
  <si>
    <t>Caddis flies</t>
  </si>
  <si>
    <t>Beetles</t>
  </si>
  <si>
    <t>Total All</t>
  </si>
  <si>
    <t>Arctopschye</t>
  </si>
  <si>
    <t>Rhithrogena</t>
  </si>
  <si>
    <t>Drunella</t>
  </si>
  <si>
    <t>Eureka Gulch</t>
  </si>
  <si>
    <t>Cunningham Cr</t>
  </si>
  <si>
    <t xml:space="preserve"> Boulder Cr</t>
  </si>
  <si>
    <t>Cement Cr</t>
  </si>
  <si>
    <t>Mineral Cr</t>
  </si>
  <si>
    <t>Kendall Gulch</t>
  </si>
  <si>
    <t xml:space="preserve"> Deer Park Cr</t>
  </si>
  <si>
    <t>Molas Cr</t>
  </si>
  <si>
    <t>Elk Cr</t>
  </si>
  <si>
    <t>Needle Cr</t>
  </si>
  <si>
    <t>Cascade Cr</t>
  </si>
  <si>
    <t>Upstream Hermosa Cr</t>
  </si>
  <si>
    <t>32nd St Bridge</t>
  </si>
  <si>
    <t xml:space="preserve"> Lightner Cr</t>
  </si>
  <si>
    <t>Purple Cliffs</t>
  </si>
  <si>
    <t>Weaselskin Bridge</t>
  </si>
  <si>
    <t>upstream florida R</t>
  </si>
  <si>
    <t>Near SJ Confluence</t>
  </si>
  <si>
    <t>Figure 2.3. Characteristics of macroinvertebrate populations in the Animas River. Data in figures A-C present data from Anderson (2007), D) presents pre-release data collected by states and tribes.</t>
  </si>
  <si>
    <t>Figure 2.3 A)</t>
  </si>
  <si>
    <t>Figure 2.3 B)</t>
  </si>
  <si>
    <t>Figure 2.3 C)</t>
  </si>
  <si>
    <t xml:space="preserve">NRSA DATA </t>
  </si>
  <si>
    <t>pre-Gold King Mine Release</t>
  </si>
  <si>
    <t>SITE_ID</t>
  </si>
  <si>
    <t>AGG_ECO9</t>
  </si>
  <si>
    <t>BENT_MMI_COND</t>
  </si>
  <si>
    <t>site_dist</t>
  </si>
  <si>
    <t>DATE</t>
  </si>
  <si>
    <t>Pre-release MMI Score</t>
  </si>
  <si>
    <t>A68</t>
  </si>
  <si>
    <t>WMT</t>
  </si>
  <si>
    <t>Fair</t>
  </si>
  <si>
    <t>AR16-0 (108.95)</t>
  </si>
  <si>
    <t>Figure 2.3 D</t>
  </si>
  <si>
    <t>AR2-7 (130.65)</t>
  </si>
  <si>
    <t>Good</t>
  </si>
  <si>
    <t>CC48</t>
  </si>
  <si>
    <t>SJAR (191.87)</t>
  </si>
  <si>
    <t>SJMC (345.8)</t>
  </si>
  <si>
    <t>A68 (12.5)</t>
  </si>
  <si>
    <t>Poor</t>
  </si>
  <si>
    <t>CC48 (12.54)</t>
  </si>
  <si>
    <t>M34</t>
  </si>
  <si>
    <t>M34 (15.14)</t>
  </si>
  <si>
    <t>A72 (16.4)</t>
  </si>
  <si>
    <t>32nd (91.76)</t>
  </si>
  <si>
    <t>Rotary Park (94.24)</t>
  </si>
  <si>
    <t>James Ranch (67.13)</t>
  </si>
  <si>
    <t>A72</t>
  </si>
  <si>
    <t>9426 (76.75)</t>
  </si>
  <si>
    <t>AR7-2 (123.02)</t>
  </si>
  <si>
    <t>ADW-010 (162.87)</t>
  </si>
  <si>
    <t>SJFP (214.43)</t>
  </si>
  <si>
    <t>FW-040 (190.16)</t>
  </si>
  <si>
    <t>A73</t>
  </si>
  <si>
    <t>A75D (45.13)</t>
  </si>
  <si>
    <t>SJBB (377.62)</t>
  </si>
  <si>
    <t>A75D</t>
  </si>
  <si>
    <t>Bakers Bridge (64.02)</t>
  </si>
  <si>
    <t>A73 (24.48)</t>
  </si>
  <si>
    <t>Data in this file support analyses and figures presented in Chapter 2 of EPA Report 830/R-18/003</t>
  </si>
  <si>
    <t>Data analyses and figure creation were done by researchers in USEPA's Office of Research and Development in 2017/2018</t>
  </si>
  <si>
    <t>U.S. EPA. Analysis of the transport and fate of metals released from the Gold King Mine in the Animas and San Juan Rivers (Final Report). U.S. Environmental Protection Agency , Washington, DC. EPA/600/R-16/296,2016.</t>
  </si>
  <si>
    <t>Supporting Data Fikes/Report Analytical and Graphics Files</t>
  </si>
  <si>
    <t>Supporting Data Fikes/Chemistry of Water and Sediment Data/</t>
  </si>
  <si>
    <t>Benthic Macroinvertebrate Data from Anderson 2007.</t>
  </si>
  <si>
    <t>**arsenic figure was not presented in the report</t>
  </si>
  <si>
    <t>** iron and arsenic figures are not presented in the report</t>
  </si>
  <si>
    <t>Analysis of Deposition of Metals from WASP and Empirical Modeling</t>
  </si>
  <si>
    <t>Mass in kg</t>
  </si>
  <si>
    <t>Segment</t>
  </si>
  <si>
    <t>Distance from Gold King (km)</t>
  </si>
  <si>
    <t>River Distance Rounded (km)</t>
  </si>
  <si>
    <t>Total Particulates in Transport (kg)</t>
  </si>
  <si>
    <t xml:space="preserve">WASP Mass Loss per segment </t>
  </si>
  <si>
    <t>WASP loss per km</t>
  </si>
  <si>
    <t>Cumulative WASP Deposit</t>
  </si>
  <si>
    <t>Lake Powell</t>
  </si>
  <si>
    <t>WASP estimated delivered to Lake Powell</t>
  </si>
  <si>
    <t>The data presented in Figure 2-10 in the Biological Report contains an error  and is replaced by the data and figure in this file that has been corrected and is in agreement with data originally presented in USEPA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</si>
</sst>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m/d/yy\ h:mm;@"/>
    <numFmt numFmtId="165" formatCode="0.0"/>
    <numFmt numFmtId="166" formatCode="#,##0.000"/>
    <numFmt numFmtId="167" formatCode="0.000"/>
    <numFmt numFmtId="168" formatCode="0.0000"/>
    <numFmt numFmtId="169" formatCode="#,##0.0"/>
  </numFmts>
  <fonts count="3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color theme="1"/>
      <name val="Calibri"/>
      <family val="2"/>
      <scheme val="minor"/>
    </font>
    <font>
      <sz val="8"/>
      <color theme="1"/>
      <name val="Calibri"/>
      <family val="2"/>
      <scheme val="minor"/>
    </font>
    <font>
      <b/>
      <sz val="12"/>
      <color theme="1"/>
      <name val="Calibri"/>
      <family val="2"/>
      <scheme val="minor"/>
    </font>
    <font>
      <sz val="8"/>
      <color theme="1"/>
      <name val="Calibri"/>
      <family val="2"/>
    </font>
    <font>
      <b/>
      <sz val="10"/>
      <color rgb="FFFF0000"/>
      <name val="Calibri"/>
      <family val="2"/>
      <scheme val="minor"/>
    </font>
    <font>
      <sz val="8"/>
      <color rgb="FF000000"/>
      <name val="Calibri"/>
      <family val="2"/>
    </font>
    <font>
      <b/>
      <sz val="8"/>
      <color theme="1"/>
      <name val="Calibri"/>
      <family val="2"/>
      <scheme val="minor"/>
    </font>
    <font>
      <b/>
      <sz val="14"/>
      <color rgb="FF191DBF"/>
      <name val="Calibri"/>
      <family val="2"/>
      <scheme val="minor"/>
    </font>
    <font>
      <sz val="11"/>
      <color rgb="FF000000"/>
      <name val="Calibri"/>
      <family val="2"/>
      <scheme val="minor"/>
    </font>
    <font>
      <b/>
      <sz val="11"/>
      <color rgb="FF000000"/>
      <name val="Calibri"/>
      <family val="2"/>
    </font>
    <font>
      <sz val="11"/>
      <color rgb="FF000000"/>
      <name val="Calibri"/>
      <family val="2"/>
    </font>
    <font>
      <sz val="10"/>
      <color theme="1"/>
      <name val="Calibri"/>
      <family val="2"/>
    </font>
    <font>
      <b/>
      <sz val="14"/>
      <color theme="1"/>
      <name val="Calibri"/>
      <family val="2"/>
    </font>
    <font>
      <b/>
      <sz val="11"/>
      <color theme="1"/>
      <name val="Calibri"/>
      <family val="2"/>
    </font>
    <font>
      <sz val="9"/>
      <color theme="1"/>
      <name val="Calibri"/>
      <family val="2"/>
    </font>
    <font>
      <b/>
      <sz val="12"/>
      <color theme="1"/>
      <name val="Calibri"/>
      <family val="2"/>
    </font>
    <font>
      <sz val="11"/>
      <color theme="1"/>
      <name val="Calibri"/>
      <family val="2"/>
    </font>
    <font>
      <b/>
      <sz val="9"/>
      <color theme="1"/>
      <name val="Calibri"/>
      <family val="2"/>
      <scheme val="minor"/>
    </font>
    <font>
      <b/>
      <sz val="9"/>
      <color theme="1"/>
      <name val="Calibri"/>
      <family val="2"/>
    </font>
    <font>
      <sz val="9"/>
      <color theme="1"/>
      <name val="Calibri"/>
      <family val="2"/>
      <scheme val="minor"/>
    </font>
    <font>
      <sz val="8"/>
      <color rgb="FFFF0000"/>
      <name val="Calibri"/>
      <family val="2"/>
      <scheme val="minor"/>
    </font>
    <font>
      <sz val="9"/>
      <color rgb="FFFF0000"/>
      <name val="Calibri"/>
      <family val="2"/>
    </font>
    <font>
      <vertAlign val="superscript"/>
      <sz val="9"/>
      <color theme="1"/>
      <name val="Calibri"/>
      <family val="2"/>
    </font>
    <font>
      <b/>
      <sz val="9"/>
      <color indexed="81"/>
      <name val="Tahoma"/>
      <family val="2"/>
    </font>
    <font>
      <sz val="9"/>
      <color indexed="81"/>
      <name val="Tahoma"/>
      <family val="2"/>
    </font>
    <font>
      <sz val="10"/>
      <name val="Arial"/>
      <family val="2"/>
    </font>
    <font>
      <sz val="10"/>
      <color rgb="FFFF0000"/>
      <name val="Calibri"/>
      <family val="2"/>
    </font>
    <font>
      <b/>
      <sz val="16"/>
      <color rgb="FF000000"/>
      <name val="Calibri"/>
      <family val="2"/>
    </font>
    <font>
      <b/>
      <sz val="12"/>
      <color rgb="FF0033CC"/>
      <name val="Calibri"/>
      <family val="2"/>
    </font>
    <font>
      <b/>
      <sz val="14"/>
      <color rgb="FF000000"/>
      <name val="Calibri"/>
      <family val="2"/>
    </font>
    <font>
      <b/>
      <sz val="9"/>
      <color rgb="FF000000"/>
      <name val="Calibri"/>
      <family val="2"/>
    </font>
    <font>
      <sz val="9"/>
      <color rgb="FF000000"/>
      <name val="Calibri"/>
      <family val="2"/>
    </font>
    <font>
      <b/>
      <sz val="12"/>
      <color rgb="FFFF0000"/>
      <name val="Calibri"/>
      <family val="2"/>
      <scheme val="minor"/>
    </font>
  </fonts>
  <fills count="11">
    <fill>
      <patternFill patternType="none"/>
    </fill>
    <fill>
      <patternFill patternType="gray125"/>
    </fill>
    <fill>
      <patternFill patternType="solid">
        <fgColor theme="5" tint="0.59999389629810485"/>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FCE4D6"/>
        <bgColor rgb="FF000000"/>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4" fillId="0" borderId="0"/>
    <xf numFmtId="0" fontId="15" fillId="0" borderId="0"/>
    <xf numFmtId="0" fontId="18" fillId="0" borderId="0"/>
  </cellStyleXfs>
  <cellXfs count="161">
    <xf numFmtId="0" fontId="0" fillId="0" borderId="0" xfId="0"/>
    <xf numFmtId="164" fontId="5" fillId="0" borderId="0" xfId="1" applyNumberFormat="1" applyFont="1"/>
    <xf numFmtId="0" fontId="5" fillId="0" borderId="0" xfId="1" applyFont="1" applyAlignment="1">
      <alignment horizontal="center"/>
    </xf>
    <xf numFmtId="0" fontId="5" fillId="0" borderId="0" xfId="1" applyFont="1" applyAlignment="1">
      <alignment horizontal="center" vertical="center"/>
    </xf>
    <xf numFmtId="0" fontId="5" fillId="0" borderId="0" xfId="1" applyFont="1"/>
    <xf numFmtId="164" fontId="6" fillId="0" borderId="0" xfId="1" applyNumberFormat="1" applyFont="1"/>
    <xf numFmtId="0" fontId="4" fillId="0" borderId="0" xfId="1"/>
    <xf numFmtId="164" fontId="5" fillId="0" borderId="0" xfId="1" applyNumberFormat="1" applyFont="1" applyAlignment="1">
      <alignment horizontal="center" vertical="center" wrapText="1"/>
    </xf>
    <xf numFmtId="0" fontId="7" fillId="2" borderId="0" xfId="1" applyFont="1" applyFill="1" applyBorder="1" applyAlignment="1">
      <alignment horizontal="center" wrapText="1"/>
    </xf>
    <xf numFmtId="0" fontId="7" fillId="3" borderId="0" xfId="1" applyFont="1" applyFill="1" applyBorder="1" applyAlignment="1">
      <alignment horizontal="center" wrapText="1"/>
    </xf>
    <xf numFmtId="0" fontId="2" fillId="0" borderId="0" xfId="1" applyFont="1"/>
    <xf numFmtId="0" fontId="8" fillId="0" borderId="0" xfId="1" applyFont="1"/>
    <xf numFmtId="15" fontId="8" fillId="0" borderId="0" xfId="1" applyNumberFormat="1" applyFont="1"/>
    <xf numFmtId="0" fontId="5" fillId="0" borderId="0" xfId="1" applyFont="1" applyAlignment="1">
      <alignment horizontal="left"/>
    </xf>
    <xf numFmtId="164" fontId="5" fillId="0" borderId="1" xfId="1" applyNumberFormat="1" applyFont="1" applyBorder="1" applyAlignment="1">
      <alignment horizontal="center" wrapText="1"/>
    </xf>
    <xf numFmtId="0" fontId="9" fillId="0" borderId="1" xfId="1" applyFont="1" applyFill="1" applyBorder="1" applyAlignment="1">
      <alignment horizontal="center" vertical="center"/>
    </xf>
    <xf numFmtId="165" fontId="9" fillId="0"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0" xfId="1" applyFont="1" applyAlignment="1">
      <alignment horizontal="center" wrapText="1"/>
    </xf>
    <xf numFmtId="164" fontId="5" fillId="0" borderId="0" xfId="1" applyNumberFormat="1" applyFont="1" applyAlignment="1">
      <alignment horizontal="center"/>
    </xf>
    <xf numFmtId="0" fontId="9" fillId="0" borderId="0" xfId="1" applyFont="1" applyFill="1" applyBorder="1" applyAlignment="1">
      <alignment horizontal="center" vertical="center"/>
    </xf>
    <xf numFmtId="165" fontId="9" fillId="0" borderId="0" xfId="1" applyNumberFormat="1" applyFont="1" applyFill="1" applyBorder="1" applyAlignment="1">
      <alignment horizontal="center" vertical="center"/>
    </xf>
    <xf numFmtId="4" fontId="5" fillId="0" borderId="0" xfId="1" applyNumberFormat="1" applyFont="1" applyAlignment="1">
      <alignment horizontal="center"/>
    </xf>
    <xf numFmtId="164" fontId="5" fillId="0" borderId="0" xfId="1" applyNumberFormat="1" applyFont="1" applyAlignment="1">
      <alignment horizontal="center" vertical="center"/>
    </xf>
    <xf numFmtId="2" fontId="5" fillId="0" borderId="0" xfId="1" applyNumberFormat="1" applyFont="1" applyAlignment="1">
      <alignment horizontal="center" vertical="center"/>
    </xf>
    <xf numFmtId="0" fontId="11" fillId="0" borderId="0" xfId="1" applyFont="1"/>
    <xf numFmtId="166" fontId="5" fillId="0" borderId="0" xfId="1" applyNumberFormat="1" applyFont="1" applyAlignment="1">
      <alignment horizontal="center" vertical="center"/>
    </xf>
    <xf numFmtId="164" fontId="5" fillId="0" borderId="0" xfId="1" applyNumberFormat="1" applyFont="1" applyFill="1" applyAlignment="1">
      <alignment horizontal="center" vertical="center"/>
    </xf>
    <xf numFmtId="0" fontId="5" fillId="4" borderId="0" xfId="1" applyFont="1" applyFill="1" applyAlignment="1">
      <alignment horizontal="center" vertical="center"/>
    </xf>
    <xf numFmtId="164" fontId="5" fillId="4" borderId="0" xfId="1" applyNumberFormat="1" applyFont="1" applyFill="1" applyAlignment="1">
      <alignment horizontal="center" vertical="center"/>
    </xf>
    <xf numFmtId="0" fontId="5" fillId="0" borderId="0" xfId="1" applyFont="1" applyFill="1" applyAlignment="1">
      <alignment horizontal="center" vertical="center"/>
    </xf>
    <xf numFmtId="0" fontId="5" fillId="0" borderId="0" xfId="1" applyFont="1" applyFill="1" applyAlignment="1">
      <alignment horizontal="center"/>
    </xf>
    <xf numFmtId="0" fontId="5" fillId="5" borderId="0" xfId="1" applyFont="1" applyFill="1" applyAlignment="1">
      <alignment horizontal="center" vertical="center"/>
    </xf>
    <xf numFmtId="164" fontId="5" fillId="5" borderId="0" xfId="1" applyNumberFormat="1" applyFont="1" applyFill="1" applyAlignment="1">
      <alignment horizontal="center" vertical="center"/>
    </xf>
    <xf numFmtId="0" fontId="5" fillId="5" borderId="0" xfId="1" applyFont="1" applyFill="1" applyAlignment="1">
      <alignment horizontal="center"/>
    </xf>
    <xf numFmtId="167" fontId="5" fillId="0" borderId="0" xfId="1" applyNumberFormat="1" applyFont="1" applyAlignment="1">
      <alignment horizontal="center"/>
    </xf>
    <xf numFmtId="164" fontId="5" fillId="6" borderId="0" xfId="1" applyNumberFormat="1" applyFont="1" applyFill="1" applyAlignment="1">
      <alignment horizontal="center"/>
    </xf>
    <xf numFmtId="2" fontId="5" fillId="0" borderId="0" xfId="1" applyNumberFormat="1" applyFont="1" applyAlignment="1">
      <alignment horizontal="center"/>
    </xf>
    <xf numFmtId="166" fontId="5" fillId="0" borderId="0" xfId="1" applyNumberFormat="1" applyFont="1" applyAlignment="1">
      <alignment horizontal="center"/>
    </xf>
    <xf numFmtId="168" fontId="5" fillId="0" borderId="0" xfId="1" applyNumberFormat="1" applyFont="1" applyAlignment="1">
      <alignment horizontal="center"/>
    </xf>
    <xf numFmtId="0" fontId="5" fillId="7" borderId="0" xfId="1" applyFont="1" applyFill="1" applyAlignment="1">
      <alignment horizontal="center" vertical="center"/>
    </xf>
    <xf numFmtId="164" fontId="5" fillId="7" borderId="0" xfId="1" applyNumberFormat="1" applyFont="1" applyFill="1" applyAlignment="1">
      <alignment horizontal="center" vertical="center"/>
    </xf>
    <xf numFmtId="0" fontId="5" fillId="7" borderId="0" xfId="1" applyFont="1" applyFill="1" applyAlignment="1">
      <alignment horizontal="center"/>
    </xf>
    <xf numFmtId="0" fontId="12" fillId="0" borderId="0" xfId="0" applyFont="1" applyAlignment="1">
      <alignment vertical="center" wrapText="1"/>
    </xf>
    <xf numFmtId="0" fontId="14" fillId="0" borderId="0" xfId="0" applyFont="1" applyAlignment="1">
      <alignment vertical="center" wrapText="1"/>
    </xf>
    <xf numFmtId="0" fontId="16" fillId="0" borderId="0" xfId="2" applyFont="1"/>
    <xf numFmtId="0" fontId="15" fillId="0" borderId="0" xfId="2"/>
    <xf numFmtId="0" fontId="15" fillId="5" borderId="0" xfId="2" applyFill="1"/>
    <xf numFmtId="0" fontId="15" fillId="0" borderId="0" xfId="2" applyAlignment="1">
      <alignment wrapText="1"/>
    </xf>
    <xf numFmtId="0" fontId="15" fillId="0" borderId="0" xfId="2" applyAlignment="1">
      <alignment horizontal="center"/>
    </xf>
    <xf numFmtId="0" fontId="15" fillId="0" borderId="0" xfId="2" applyAlignment="1">
      <alignment horizontal="center" wrapText="1"/>
    </xf>
    <xf numFmtId="3" fontId="15" fillId="0" borderId="0" xfId="2" applyNumberFormat="1" applyAlignment="1">
      <alignment horizontal="center"/>
    </xf>
    <xf numFmtId="169" fontId="15" fillId="0" borderId="0" xfId="2" applyNumberFormat="1" applyAlignment="1">
      <alignment horizontal="center"/>
    </xf>
    <xf numFmtId="0" fontId="15" fillId="8" borderId="0" xfId="2" applyFill="1"/>
    <xf numFmtId="3" fontId="15" fillId="0" borderId="0" xfId="2" applyNumberFormat="1" applyFill="1" applyAlignment="1">
      <alignment horizontal="center"/>
    </xf>
    <xf numFmtId="0" fontId="15" fillId="0" borderId="0" xfId="2" applyFill="1" applyAlignment="1">
      <alignment horizontal="center"/>
    </xf>
    <xf numFmtId="0" fontId="15" fillId="9" borderId="0" xfId="2" applyFill="1"/>
    <xf numFmtId="0" fontId="19" fillId="0" borderId="0" xfId="3" applyFont="1"/>
    <xf numFmtId="0" fontId="18" fillId="0" borderId="0" xfId="3"/>
    <xf numFmtId="0" fontId="18" fillId="0" borderId="0" xfId="3" applyFill="1"/>
    <xf numFmtId="0" fontId="21" fillId="0" borderId="0" xfId="3" applyFont="1" applyFill="1" applyAlignment="1">
      <alignment horizontal="center"/>
    </xf>
    <xf numFmtId="0" fontId="18" fillId="0" borderId="0" xfId="3" applyAlignment="1">
      <alignment horizontal="center"/>
    </xf>
    <xf numFmtId="0" fontId="21" fillId="0" borderId="0" xfId="3" applyFont="1" applyAlignment="1">
      <alignment horizontal="center"/>
    </xf>
    <xf numFmtId="0" fontId="21" fillId="0" borderId="0" xfId="3" applyFont="1" applyAlignment="1">
      <alignment horizontal="center" wrapText="1"/>
    </xf>
    <xf numFmtId="0" fontId="22" fillId="0" borderId="0" xfId="3" applyFont="1" applyAlignment="1">
      <alignment horizontal="center"/>
    </xf>
    <xf numFmtId="0" fontId="22" fillId="0" borderId="0" xfId="3" applyFont="1" applyAlignment="1">
      <alignment horizontal="center" wrapText="1"/>
    </xf>
    <xf numFmtId="0" fontId="18" fillId="0" borderId="0" xfId="3" applyFill="1" applyAlignment="1">
      <alignment horizontal="center" wrapText="1"/>
    </xf>
    <xf numFmtId="0" fontId="22" fillId="0" borderId="0" xfId="3" applyFont="1"/>
    <xf numFmtId="0" fontId="23" fillId="0" borderId="0" xfId="3" applyFont="1" applyFill="1" applyAlignment="1">
      <alignment horizontal="center"/>
    </xf>
    <xf numFmtId="2" fontId="5" fillId="0" borderId="0" xfId="3" applyNumberFormat="1" applyFont="1" applyAlignment="1">
      <alignment horizontal="center" vertical="center"/>
    </xf>
    <xf numFmtId="164" fontId="5" fillId="0" borderId="0" xfId="3" applyNumberFormat="1" applyFont="1" applyFill="1" applyAlignment="1">
      <alignment horizontal="center"/>
    </xf>
    <xf numFmtId="1" fontId="10" fillId="0" borderId="0" xfId="3" applyNumberFormat="1" applyFont="1" applyFill="1" applyAlignment="1">
      <alignment horizontal="center"/>
    </xf>
    <xf numFmtId="2" fontId="10" fillId="0" borderId="0" xfId="3" applyNumberFormat="1" applyFont="1" applyFill="1" applyAlignment="1">
      <alignment horizontal="center"/>
    </xf>
    <xf numFmtId="169" fontId="5" fillId="0" borderId="0" xfId="3" applyNumberFormat="1" applyFont="1" applyFill="1" applyAlignment="1">
      <alignment horizontal="center"/>
    </xf>
    <xf numFmtId="3" fontId="18" fillId="0" borderId="0" xfId="3" applyNumberFormat="1" applyFill="1" applyAlignment="1">
      <alignment horizontal="center"/>
    </xf>
    <xf numFmtId="2" fontId="18" fillId="0" borderId="0" xfId="3" applyNumberFormat="1" applyFill="1" applyAlignment="1">
      <alignment horizontal="center" vertical="center"/>
    </xf>
    <xf numFmtId="2" fontId="18" fillId="0" borderId="0" xfId="3" applyNumberFormat="1" applyFill="1" applyAlignment="1">
      <alignment horizontal="center"/>
    </xf>
    <xf numFmtId="167" fontId="18" fillId="0" borderId="0" xfId="3" applyNumberFormat="1" applyFill="1" applyAlignment="1">
      <alignment horizontal="center"/>
    </xf>
    <xf numFmtId="165" fontId="18" fillId="0" borderId="0" xfId="3" applyNumberFormat="1" applyFill="1" applyAlignment="1">
      <alignment horizontal="center"/>
    </xf>
    <xf numFmtId="1" fontId="18" fillId="0" borderId="0" xfId="3" applyNumberFormat="1" applyFill="1" applyAlignment="1">
      <alignment horizontal="center"/>
    </xf>
    <xf numFmtId="3" fontId="5" fillId="0" borderId="0" xfId="3" applyNumberFormat="1" applyFont="1" applyFill="1" applyAlignment="1">
      <alignment horizontal="center"/>
    </xf>
    <xf numFmtId="1" fontId="5" fillId="0" borderId="0" xfId="3" applyNumberFormat="1" applyFont="1" applyFill="1" applyAlignment="1">
      <alignment horizontal="center"/>
    </xf>
    <xf numFmtId="169" fontId="24" fillId="0" borderId="0" xfId="3" applyNumberFormat="1" applyFont="1" applyFill="1" applyAlignment="1">
      <alignment horizontal="center"/>
    </xf>
    <xf numFmtId="0" fontId="25" fillId="0" borderId="0" xfId="3" applyFont="1" applyAlignment="1">
      <alignment horizontal="center"/>
    </xf>
    <xf numFmtId="3" fontId="18" fillId="0" borderId="0" xfId="3" applyNumberFormat="1" applyAlignment="1">
      <alignment horizontal="center"/>
    </xf>
    <xf numFmtId="164" fontId="5" fillId="0" borderId="0" xfId="3" applyNumberFormat="1" applyFont="1" applyAlignment="1">
      <alignment horizontal="center" vertical="center"/>
    </xf>
    <xf numFmtId="0" fontId="18" fillId="5" borderId="0" xfId="3" applyFill="1" applyAlignment="1">
      <alignment horizontal="center"/>
    </xf>
    <xf numFmtId="0" fontId="23" fillId="0" borderId="0" xfId="3" applyFont="1" applyAlignment="1">
      <alignment horizontal="center"/>
    </xf>
    <xf numFmtId="164" fontId="5" fillId="0" borderId="0" xfId="3" applyNumberFormat="1" applyFont="1" applyAlignment="1">
      <alignment horizontal="center"/>
    </xf>
    <xf numFmtId="1" fontId="5" fillId="0" borderId="0" xfId="3" applyNumberFormat="1" applyFont="1" applyAlignment="1">
      <alignment horizontal="center"/>
    </xf>
    <xf numFmtId="169" fontId="5" fillId="0" borderId="0" xfId="3" applyNumberFormat="1" applyFont="1" applyAlignment="1">
      <alignment horizontal="center"/>
    </xf>
    <xf numFmtId="3" fontId="5" fillId="0" borderId="0" xfId="3" applyNumberFormat="1" applyFont="1" applyAlignment="1">
      <alignment horizontal="center"/>
    </xf>
    <xf numFmtId="164" fontId="5" fillId="5" borderId="0" xfId="3" applyNumberFormat="1" applyFont="1" applyFill="1" applyAlignment="1">
      <alignment horizontal="center" vertical="center"/>
    </xf>
    <xf numFmtId="1" fontId="10" fillId="5" borderId="0" xfId="3" applyNumberFormat="1" applyFont="1" applyFill="1" applyAlignment="1">
      <alignment horizontal="center" vertical="center"/>
    </xf>
    <xf numFmtId="169" fontId="5" fillId="5" borderId="0" xfId="3" applyNumberFormat="1" applyFont="1" applyFill="1" applyAlignment="1">
      <alignment horizontal="center"/>
    </xf>
    <xf numFmtId="3" fontId="18" fillId="5" borderId="0" xfId="3" applyNumberFormat="1" applyFill="1" applyAlignment="1">
      <alignment horizontal="center"/>
    </xf>
    <xf numFmtId="2" fontId="18" fillId="5" borderId="0" xfId="3" applyNumberFormat="1" applyFill="1" applyAlignment="1">
      <alignment horizontal="center" vertical="center"/>
    </xf>
    <xf numFmtId="0" fontId="18" fillId="5" borderId="0" xfId="3" applyFill="1"/>
    <xf numFmtId="2" fontId="18" fillId="5" borderId="0" xfId="3" applyNumberFormat="1" applyFill="1" applyAlignment="1">
      <alignment horizontal="center"/>
    </xf>
    <xf numFmtId="167" fontId="18" fillId="5" borderId="0" xfId="3" applyNumberFormat="1" applyFill="1" applyAlignment="1">
      <alignment horizontal="center"/>
    </xf>
    <xf numFmtId="165" fontId="18" fillId="5" borderId="0" xfId="3" applyNumberFormat="1" applyFill="1" applyAlignment="1">
      <alignment horizontal="center"/>
    </xf>
    <xf numFmtId="1" fontId="18" fillId="5" borderId="0" xfId="3" applyNumberFormat="1" applyFill="1" applyAlignment="1">
      <alignment horizontal="center"/>
    </xf>
    <xf numFmtId="3" fontId="5" fillId="5" borderId="0" xfId="3" applyNumberFormat="1" applyFont="1" applyFill="1" applyAlignment="1">
      <alignment horizontal="center"/>
    </xf>
    <xf numFmtId="1" fontId="10" fillId="0" borderId="0" xfId="3" applyNumberFormat="1" applyFont="1" applyAlignment="1">
      <alignment horizontal="center"/>
    </xf>
    <xf numFmtId="169" fontId="24" fillId="0" borderId="0" xfId="3" applyNumberFormat="1" applyFont="1" applyAlignment="1">
      <alignment horizontal="center"/>
    </xf>
    <xf numFmtId="168" fontId="18" fillId="0" borderId="0" xfId="3" applyNumberFormat="1" applyAlignment="1">
      <alignment horizontal="center"/>
    </xf>
    <xf numFmtId="164" fontId="5" fillId="0" borderId="0" xfId="3" applyNumberFormat="1" applyFont="1" applyAlignment="1" applyProtection="1">
      <alignment horizontal="center" vertical="center"/>
    </xf>
    <xf numFmtId="1" fontId="5" fillId="0" borderId="0" xfId="3" applyNumberFormat="1" applyFont="1" applyAlignment="1" applyProtection="1">
      <alignment horizontal="center" vertical="center"/>
    </xf>
    <xf numFmtId="1" fontId="5" fillId="0" borderId="0" xfId="3" applyNumberFormat="1" applyFont="1" applyAlignment="1">
      <alignment horizontal="center" vertical="center"/>
    </xf>
    <xf numFmtId="169" fontId="5" fillId="0" borderId="0" xfId="3" applyNumberFormat="1" applyFont="1" applyAlignment="1">
      <alignment horizontal="center" vertical="center"/>
    </xf>
    <xf numFmtId="169" fontId="24" fillId="0" borderId="0" xfId="3" applyNumberFormat="1" applyFont="1" applyAlignment="1">
      <alignment horizontal="center" vertical="center"/>
    </xf>
    <xf numFmtId="3" fontId="5" fillId="0" borderId="0" xfId="3" applyNumberFormat="1" applyFont="1" applyAlignment="1">
      <alignment horizontal="center" vertical="center"/>
    </xf>
    <xf numFmtId="1" fontId="10" fillId="0" borderId="0" xfId="3" applyNumberFormat="1" applyFont="1" applyAlignment="1">
      <alignment horizontal="center" vertical="center"/>
    </xf>
    <xf numFmtId="3" fontId="24" fillId="0" borderId="0" xfId="3" applyNumberFormat="1" applyFont="1" applyAlignment="1">
      <alignment horizontal="center" vertical="center"/>
    </xf>
    <xf numFmtId="0" fontId="25" fillId="0" borderId="0" xfId="3" applyFont="1"/>
    <xf numFmtId="0" fontId="18" fillId="0" borderId="0" xfId="3" applyAlignment="1">
      <alignment wrapText="1"/>
    </xf>
    <xf numFmtId="0" fontId="18" fillId="0" borderId="0" xfId="3" applyAlignment="1">
      <alignment horizontal="center" wrapText="1"/>
    </xf>
    <xf numFmtId="0" fontId="17" fillId="0" borderId="0" xfId="3" applyFont="1" applyAlignment="1">
      <alignment vertical="center" wrapText="1"/>
    </xf>
    <xf numFmtId="0" fontId="18" fillId="0" borderId="0" xfId="3" applyFill="1" applyAlignment="1">
      <alignment horizontal="center"/>
    </xf>
    <xf numFmtId="0" fontId="17" fillId="0" borderId="0" xfId="3" applyFont="1"/>
    <xf numFmtId="0" fontId="16" fillId="0" borderId="0" xfId="3" applyFont="1" applyAlignment="1">
      <alignment horizontal="left"/>
    </xf>
    <xf numFmtId="0" fontId="19" fillId="0" borderId="0" xfId="3" applyFont="1" applyAlignment="1">
      <alignment horizontal="center"/>
    </xf>
    <xf numFmtId="14" fontId="18" fillId="0" borderId="0" xfId="3" applyNumberFormat="1" applyAlignment="1">
      <alignment horizontal="center"/>
    </xf>
    <xf numFmtId="0" fontId="3" fillId="0" borderId="0" xfId="1" applyFont="1" applyAlignment="1">
      <alignment vertical="center"/>
    </xf>
    <xf numFmtId="0" fontId="1" fillId="0" borderId="0" xfId="1" applyFont="1"/>
    <xf numFmtId="0" fontId="20" fillId="0" borderId="0" xfId="0" applyFont="1"/>
    <xf numFmtId="0" fontId="20" fillId="0" borderId="0" xfId="0" applyFont="1" applyAlignment="1">
      <alignment horizontal="left" wrapText="1"/>
    </xf>
    <xf numFmtId="0" fontId="1" fillId="0" borderId="0" xfId="0" applyFont="1" applyAlignment="1">
      <alignment wrapText="1"/>
    </xf>
    <xf numFmtId="0" fontId="29" fillId="0" borderId="0" xfId="0" applyFont="1"/>
    <xf numFmtId="0" fontId="0" fillId="0" borderId="0" xfId="1" applyFont="1" applyAlignment="1">
      <alignment wrapText="1"/>
    </xf>
    <xf numFmtId="0" fontId="30" fillId="0" borderId="0" xfId="2" applyFont="1"/>
    <xf numFmtId="0" fontId="3" fillId="0" borderId="0" xfId="1" applyFont="1" applyAlignment="1">
      <alignment horizontal="left" vertical="center"/>
    </xf>
    <xf numFmtId="0" fontId="13" fillId="0" borderId="0" xfId="0" applyFont="1" applyAlignment="1">
      <alignment horizontal="left" vertical="center" wrapText="1"/>
    </xf>
    <xf numFmtId="0" fontId="18" fillId="0" borderId="0" xfId="3" applyAlignment="1">
      <alignment horizontal="center"/>
    </xf>
    <xf numFmtId="0" fontId="17" fillId="0" borderId="0" xfId="3" applyFont="1" applyAlignment="1">
      <alignment horizontal="left" vertical="center" wrapText="1"/>
    </xf>
    <xf numFmtId="0" fontId="17" fillId="0" borderId="0" xfId="3" applyFont="1" applyAlignment="1">
      <alignment horizontal="center" vertical="center" wrapText="1"/>
    </xf>
    <xf numFmtId="0" fontId="3" fillId="0" borderId="0" xfId="1" applyFont="1" applyAlignment="1">
      <alignment horizontal="left" wrapText="1"/>
    </xf>
    <xf numFmtId="0" fontId="3" fillId="0" borderId="0" xfId="0" applyFont="1" applyAlignment="1">
      <alignment horizontal="left" vertical="center" wrapText="1"/>
    </xf>
    <xf numFmtId="0" fontId="17" fillId="0" borderId="0" xfId="2" applyFont="1" applyAlignment="1">
      <alignment horizontal="left" wrapText="1"/>
    </xf>
    <xf numFmtId="0" fontId="17" fillId="0" borderId="0" xfId="3" applyFont="1" applyAlignment="1">
      <alignment horizontal="left" wrapText="1"/>
    </xf>
    <xf numFmtId="0" fontId="19" fillId="0" borderId="0" xfId="3" applyFont="1" applyAlignment="1">
      <alignment horizontal="center"/>
    </xf>
    <xf numFmtId="0" fontId="6" fillId="2" borderId="0" xfId="3" applyFont="1" applyFill="1" applyAlignment="1">
      <alignment horizontal="center"/>
    </xf>
    <xf numFmtId="0" fontId="19" fillId="2" borderId="0" xfId="3" applyFont="1" applyFill="1" applyAlignment="1">
      <alignment horizontal="center"/>
    </xf>
    <xf numFmtId="0" fontId="19" fillId="2" borderId="0" xfId="3" applyFont="1" applyFill="1" applyAlignment="1">
      <alignment horizontal="center" wrapText="1"/>
    </xf>
    <xf numFmtId="0" fontId="31" fillId="0" borderId="0" xfId="0" applyFont="1" applyFill="1" applyBorder="1" applyAlignment="1">
      <alignment horizontal="left"/>
    </xf>
    <xf numFmtId="0" fontId="20" fillId="0" borderId="0" xfId="0" applyFont="1" applyFill="1" applyBorder="1" applyAlignment="1">
      <alignment horizontal="center"/>
    </xf>
    <xf numFmtId="0" fontId="20" fillId="0" borderId="0" xfId="0" applyFont="1" applyFill="1" applyBorder="1" applyAlignment="1"/>
    <xf numFmtId="0" fontId="20" fillId="0" borderId="0" xfId="0" applyFont="1" applyFill="1" applyBorder="1"/>
    <xf numFmtId="0" fontId="32" fillId="0" borderId="0" xfId="0" applyFont="1" applyFill="1" applyBorder="1" applyAlignment="1"/>
    <xf numFmtId="0" fontId="33" fillId="0" borderId="0" xfId="0" applyFont="1" applyFill="1" applyBorder="1" applyAlignment="1">
      <alignment horizontal="center"/>
    </xf>
    <xf numFmtId="0" fontId="34" fillId="0" borderId="0" xfId="0" applyFont="1" applyFill="1" applyBorder="1" applyAlignment="1">
      <alignment horizontal="center" wrapText="1"/>
    </xf>
    <xf numFmtId="0" fontId="13" fillId="0" borderId="0" xfId="0" applyFont="1" applyFill="1" applyBorder="1" applyAlignment="1">
      <alignment horizontal="center" wrapText="1"/>
    </xf>
    <xf numFmtId="0" fontId="35" fillId="0" borderId="0" xfId="0" applyFont="1" applyFill="1" applyBorder="1" applyAlignment="1">
      <alignment horizontal="center"/>
    </xf>
    <xf numFmtId="165" fontId="35" fillId="0" borderId="0" xfId="0" applyNumberFormat="1" applyFont="1" applyFill="1" applyBorder="1" applyAlignment="1">
      <alignment horizontal="center"/>
    </xf>
    <xf numFmtId="1" fontId="35" fillId="0" borderId="0" xfId="0" applyNumberFormat="1" applyFont="1" applyFill="1" applyBorder="1" applyAlignment="1">
      <alignment horizontal="center"/>
    </xf>
    <xf numFmtId="3" fontId="35" fillId="0" borderId="0" xfId="0" applyNumberFormat="1" applyFont="1" applyFill="1" applyBorder="1" applyAlignment="1">
      <alignment horizontal="center"/>
    </xf>
    <xf numFmtId="3" fontId="20" fillId="0" borderId="0" xfId="0" applyNumberFormat="1" applyFont="1" applyFill="1" applyBorder="1" applyAlignment="1">
      <alignment horizontal="center"/>
    </xf>
    <xf numFmtId="3" fontId="25" fillId="0" borderId="0" xfId="0" applyNumberFormat="1" applyFont="1" applyFill="1" applyBorder="1" applyAlignment="1">
      <alignment horizontal="center"/>
    </xf>
    <xf numFmtId="3" fontId="25" fillId="10" borderId="0" xfId="0" applyNumberFormat="1" applyFont="1" applyFill="1" applyBorder="1" applyAlignment="1">
      <alignment horizontal="center"/>
    </xf>
    <xf numFmtId="3" fontId="20" fillId="0" borderId="0" xfId="0" applyNumberFormat="1" applyFont="1" applyFill="1" applyBorder="1" applyAlignment="1">
      <alignment horizontal="left"/>
    </xf>
    <xf numFmtId="0" fontId="36" fillId="0" borderId="0" xfId="0" applyFont="1" applyAlignment="1">
      <alignment horizontal="left" vertical="center" wrapText="1"/>
    </xf>
  </cellXfs>
  <cellStyles count="4">
    <cellStyle name="Normal" xfId="0" builtinId="0"/>
    <cellStyle name="Normal 2" xfId="1" xr:uid="{9507402F-5F2B-4548-A97C-F567F7924579}"/>
    <cellStyle name="Normal 3" xfId="2" xr:uid="{565C5A29-C3EF-4466-BA21-9B492F1F11A1}"/>
    <cellStyle name="Normal 4" xfId="3" xr:uid="{C97A9F1B-6D14-4DB9-B8FC-3AA3B50D6806}"/>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5.xml"/><Relationship Id="rId1" Type="http://schemas.microsoft.com/office/2011/relationships/chartStyle" Target="style5.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6.xml"/><Relationship Id="rId1" Type="http://schemas.microsoft.com/office/2011/relationships/chartStyle" Target="style6.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8.xml"/><Relationship Id="rId1" Type="http://schemas.microsoft.com/office/2011/relationships/chartStyle" Target="style8.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9.xml"/><Relationship Id="rId1" Type="http://schemas.microsoft.com/office/2011/relationships/chartStyle" Target="style9.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Macroinvertebrate</a:t>
            </a:r>
            <a:r>
              <a:rPr lang="en-US" sz="1200" baseline="0"/>
              <a:t> Population Density--Animas River</a:t>
            </a:r>
            <a:endParaRPr lang="en-US" sz="1200"/>
          </a:p>
        </c:rich>
      </c:tx>
      <c:layout>
        <c:manualLayout>
          <c:xMode val="edge"/>
          <c:yMode val="edge"/>
          <c:x val="0.15888365512377853"/>
          <c:y val="3.01634738639260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0"/>
          <c:order val="0"/>
          <c:tx>
            <c:strRef>
              <c:f>'Figure 2.3 A_B_C'!$I$3</c:f>
              <c:strCache>
                <c:ptCount val="1"/>
                <c:pt idx="0">
                  <c:v>Caddis flies</c:v>
                </c:pt>
              </c:strCache>
            </c:strRef>
          </c:tx>
          <c:spPr>
            <a:ln w="19050" cap="rnd">
              <a:solidFill>
                <a:schemeClr val="tx1">
                  <a:lumMod val="75000"/>
                  <a:lumOff val="25000"/>
                </a:schemeClr>
              </a:solidFill>
              <a:round/>
            </a:ln>
            <a:effectLst/>
          </c:spPr>
          <c:marker>
            <c:symbol val="circle"/>
            <c:size val="5"/>
            <c:spPr>
              <a:solidFill>
                <a:schemeClr val="bg2">
                  <a:lumMod val="50000"/>
                </a:schemeClr>
              </a:solidFill>
              <a:ln w="9525">
                <a:solidFill>
                  <a:schemeClr val="tx2">
                    <a:lumMod val="50000"/>
                  </a:schemeClr>
                </a:solidFill>
              </a:ln>
              <a:effectLst/>
            </c:spPr>
          </c:marker>
          <c:xVal>
            <c:numRef>
              <c:f>'Figure 2.3 A_B_C'!$D$4:$D$22</c:f>
              <c:numCache>
                <c:formatCode>General</c:formatCode>
                <c:ptCount val="19"/>
                <c:pt idx="0">
                  <c:v>1.9</c:v>
                </c:pt>
                <c:pt idx="1">
                  <c:v>7.9</c:v>
                </c:pt>
                <c:pt idx="2">
                  <c:v>10.9</c:v>
                </c:pt>
                <c:pt idx="3">
                  <c:v>13.9</c:v>
                </c:pt>
                <c:pt idx="4">
                  <c:v>15.14</c:v>
                </c:pt>
                <c:pt idx="5">
                  <c:v>16</c:v>
                </c:pt>
                <c:pt idx="6">
                  <c:v>17.5</c:v>
                </c:pt>
                <c:pt idx="7">
                  <c:v>21</c:v>
                </c:pt>
                <c:pt idx="8">
                  <c:v>24.53</c:v>
                </c:pt>
                <c:pt idx="9">
                  <c:v>38</c:v>
                </c:pt>
                <c:pt idx="10">
                  <c:v>46.3</c:v>
                </c:pt>
                <c:pt idx="11">
                  <c:v>63.54</c:v>
                </c:pt>
                <c:pt idx="12">
                  <c:v>70.760000000000005</c:v>
                </c:pt>
                <c:pt idx="13">
                  <c:v>91.78</c:v>
                </c:pt>
                <c:pt idx="14">
                  <c:v>96.5</c:v>
                </c:pt>
                <c:pt idx="15">
                  <c:v>110</c:v>
                </c:pt>
                <c:pt idx="16">
                  <c:v>114.42</c:v>
                </c:pt>
                <c:pt idx="17">
                  <c:v>121.23</c:v>
                </c:pt>
                <c:pt idx="18">
                  <c:v>191</c:v>
                </c:pt>
              </c:numCache>
            </c:numRef>
          </c:xVal>
          <c:yVal>
            <c:numRef>
              <c:f>'Figure 2.3 A_B_C'!$I$4:$I$22</c:f>
              <c:numCache>
                <c:formatCode>General</c:formatCode>
                <c:ptCount val="19"/>
                <c:pt idx="0">
                  <c:v>3</c:v>
                </c:pt>
                <c:pt idx="1">
                  <c:v>6</c:v>
                </c:pt>
                <c:pt idx="2">
                  <c:v>13</c:v>
                </c:pt>
                <c:pt idx="3">
                  <c:v>27</c:v>
                </c:pt>
                <c:pt idx="4">
                  <c:v>9</c:v>
                </c:pt>
                <c:pt idx="5">
                  <c:v>22</c:v>
                </c:pt>
                <c:pt idx="6">
                  <c:v>67</c:v>
                </c:pt>
                <c:pt idx="7">
                  <c:v>74</c:v>
                </c:pt>
                <c:pt idx="8">
                  <c:v>24</c:v>
                </c:pt>
                <c:pt idx="9">
                  <c:v>14</c:v>
                </c:pt>
                <c:pt idx="10">
                  <c:v>15</c:v>
                </c:pt>
                <c:pt idx="11">
                  <c:v>84</c:v>
                </c:pt>
                <c:pt idx="12">
                  <c:v>550</c:v>
                </c:pt>
                <c:pt idx="13">
                  <c:v>275</c:v>
                </c:pt>
                <c:pt idx="14">
                  <c:v>121</c:v>
                </c:pt>
                <c:pt idx="15">
                  <c:v>505</c:v>
                </c:pt>
                <c:pt idx="16">
                  <c:v>1109</c:v>
                </c:pt>
                <c:pt idx="17">
                  <c:v>675</c:v>
                </c:pt>
                <c:pt idx="18">
                  <c:v>750</c:v>
                </c:pt>
              </c:numCache>
            </c:numRef>
          </c:yVal>
          <c:smooth val="0"/>
          <c:extLst>
            <c:ext xmlns:c16="http://schemas.microsoft.com/office/drawing/2014/chart" uri="{C3380CC4-5D6E-409C-BE32-E72D297353CC}">
              <c16:uniqueId val="{00000000-38AB-4E42-B4DE-F922E5C14356}"/>
            </c:ext>
          </c:extLst>
        </c:ser>
        <c:ser>
          <c:idx val="1"/>
          <c:order val="1"/>
          <c:tx>
            <c:strRef>
              <c:f>'Figure 2.3 A_B_C'!$H$3</c:f>
              <c:strCache>
                <c:ptCount val="1"/>
                <c:pt idx="0">
                  <c:v>Mayflies</c:v>
                </c:pt>
              </c:strCache>
            </c:strRef>
          </c:tx>
          <c:spPr>
            <a:ln w="19050" cap="rnd">
              <a:solidFill>
                <a:schemeClr val="accent2">
                  <a:lumMod val="60000"/>
                  <a:lumOff val="40000"/>
                </a:schemeClr>
              </a:solidFill>
              <a:round/>
            </a:ln>
            <a:effectLst/>
          </c:spPr>
          <c:marker>
            <c:symbol val="square"/>
            <c:size val="5"/>
            <c:spPr>
              <a:solidFill>
                <a:schemeClr val="accent2">
                  <a:lumMod val="60000"/>
                  <a:lumOff val="40000"/>
                </a:schemeClr>
              </a:solidFill>
              <a:ln w="9525">
                <a:solidFill>
                  <a:schemeClr val="tx1">
                    <a:lumMod val="65000"/>
                    <a:lumOff val="35000"/>
                  </a:schemeClr>
                </a:solidFill>
              </a:ln>
              <a:effectLst/>
            </c:spPr>
          </c:marker>
          <c:xVal>
            <c:numRef>
              <c:f>'Figure 2.3 A_B_C'!$D$4:$D$22</c:f>
              <c:numCache>
                <c:formatCode>General</c:formatCode>
                <c:ptCount val="19"/>
                <c:pt idx="0">
                  <c:v>1.9</c:v>
                </c:pt>
                <c:pt idx="1">
                  <c:v>7.9</c:v>
                </c:pt>
                <c:pt idx="2">
                  <c:v>10.9</c:v>
                </c:pt>
                <c:pt idx="3">
                  <c:v>13.9</c:v>
                </c:pt>
                <c:pt idx="4">
                  <c:v>15.14</c:v>
                </c:pt>
                <c:pt idx="5">
                  <c:v>16</c:v>
                </c:pt>
                <c:pt idx="6">
                  <c:v>17.5</c:v>
                </c:pt>
                <c:pt idx="7">
                  <c:v>21</c:v>
                </c:pt>
                <c:pt idx="8">
                  <c:v>24.53</c:v>
                </c:pt>
                <c:pt idx="9">
                  <c:v>38</c:v>
                </c:pt>
                <c:pt idx="10">
                  <c:v>46.3</c:v>
                </c:pt>
                <c:pt idx="11">
                  <c:v>63.54</c:v>
                </c:pt>
                <c:pt idx="12">
                  <c:v>70.760000000000005</c:v>
                </c:pt>
                <c:pt idx="13">
                  <c:v>91.78</c:v>
                </c:pt>
                <c:pt idx="14">
                  <c:v>96.5</c:v>
                </c:pt>
                <c:pt idx="15">
                  <c:v>110</c:v>
                </c:pt>
                <c:pt idx="16">
                  <c:v>114.42</c:v>
                </c:pt>
                <c:pt idx="17">
                  <c:v>121.23</c:v>
                </c:pt>
                <c:pt idx="18">
                  <c:v>191</c:v>
                </c:pt>
              </c:numCache>
            </c:numRef>
          </c:xVal>
          <c:yVal>
            <c:numRef>
              <c:f>'Figure 2.3 A_B_C'!$H$4:$H$22</c:f>
              <c:numCache>
                <c:formatCode>General</c:formatCode>
                <c:ptCount val="19"/>
                <c:pt idx="0">
                  <c:v>3</c:v>
                </c:pt>
                <c:pt idx="1">
                  <c:v>73</c:v>
                </c:pt>
                <c:pt idx="2">
                  <c:v>500</c:v>
                </c:pt>
                <c:pt idx="3">
                  <c:v>263</c:v>
                </c:pt>
                <c:pt idx="4">
                  <c:v>8</c:v>
                </c:pt>
                <c:pt idx="5">
                  <c:v>1</c:v>
                </c:pt>
                <c:pt idx="6">
                  <c:v>4</c:v>
                </c:pt>
                <c:pt idx="7">
                  <c:v>34</c:v>
                </c:pt>
                <c:pt idx="8">
                  <c:v>14</c:v>
                </c:pt>
                <c:pt idx="9">
                  <c:v>49</c:v>
                </c:pt>
                <c:pt idx="10">
                  <c:v>23</c:v>
                </c:pt>
                <c:pt idx="11">
                  <c:v>101</c:v>
                </c:pt>
                <c:pt idx="12">
                  <c:v>205</c:v>
                </c:pt>
                <c:pt idx="13">
                  <c:v>207</c:v>
                </c:pt>
                <c:pt idx="14">
                  <c:v>937</c:v>
                </c:pt>
                <c:pt idx="15">
                  <c:v>937</c:v>
                </c:pt>
                <c:pt idx="16">
                  <c:v>1217</c:v>
                </c:pt>
                <c:pt idx="17">
                  <c:v>927</c:v>
                </c:pt>
                <c:pt idx="18">
                  <c:v>390</c:v>
                </c:pt>
              </c:numCache>
            </c:numRef>
          </c:yVal>
          <c:smooth val="0"/>
          <c:extLst>
            <c:ext xmlns:c16="http://schemas.microsoft.com/office/drawing/2014/chart" uri="{C3380CC4-5D6E-409C-BE32-E72D297353CC}">
              <c16:uniqueId val="{00000001-38AB-4E42-B4DE-F922E5C14356}"/>
            </c:ext>
          </c:extLst>
        </c:ser>
        <c:dLbls>
          <c:showLegendKey val="0"/>
          <c:showVal val="0"/>
          <c:showCatName val="0"/>
          <c:showSerName val="0"/>
          <c:showPercent val="0"/>
          <c:showBubbleSize val="0"/>
        </c:dLbls>
        <c:axId val="843193192"/>
        <c:axId val="843189584"/>
        <c:extLst>
          <c:ext xmlns:c15="http://schemas.microsoft.com/office/drawing/2012/chart" uri="{02D57815-91ED-43cb-92C2-25804820EDAC}">
            <c15:filteredScatterSeries>
              <c15:ser>
                <c:idx val="2"/>
                <c:order val="2"/>
                <c:tx>
                  <c:strRef>
                    <c:extLst>
                      <c:ext uri="{02D57815-91ED-43cb-92C2-25804820EDAC}">
                        <c15:formulaRef>
                          <c15:sqref>'[1]Original USGS Data'!$I$3</c15:sqref>
                        </c15:formulaRef>
                      </c:ext>
                    </c:extLst>
                    <c:strCache>
                      <c:ptCount val="1"/>
                      <c:pt idx="0">
                        <c:v>Stoneflies</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c:ext uri="{02D57815-91ED-43cb-92C2-25804820EDAC}">
                        <c15:formulaRef>
                          <c15:sqref>'[1]Original USGS Data'!$G$4:$G$22</c15:sqref>
                        </c15:formulaRef>
                      </c:ext>
                    </c:extLst>
                    <c:numCache>
                      <c:formatCode>General</c:formatCode>
                      <c:ptCount val="19"/>
                      <c:pt idx="0">
                        <c:v>1.9</c:v>
                      </c:pt>
                      <c:pt idx="1">
                        <c:v>7.9</c:v>
                      </c:pt>
                      <c:pt idx="2">
                        <c:v>10.9</c:v>
                      </c:pt>
                      <c:pt idx="3">
                        <c:v>13.9</c:v>
                      </c:pt>
                      <c:pt idx="4">
                        <c:v>15.14</c:v>
                      </c:pt>
                      <c:pt idx="5">
                        <c:v>16</c:v>
                      </c:pt>
                      <c:pt idx="6">
                        <c:v>17.5</c:v>
                      </c:pt>
                      <c:pt idx="7">
                        <c:v>21</c:v>
                      </c:pt>
                      <c:pt idx="8">
                        <c:v>24.53</c:v>
                      </c:pt>
                      <c:pt idx="9">
                        <c:v>38</c:v>
                      </c:pt>
                      <c:pt idx="10">
                        <c:v>46.3</c:v>
                      </c:pt>
                      <c:pt idx="11">
                        <c:v>63.54</c:v>
                      </c:pt>
                      <c:pt idx="12">
                        <c:v>70.760000000000005</c:v>
                      </c:pt>
                      <c:pt idx="13">
                        <c:v>91.78</c:v>
                      </c:pt>
                      <c:pt idx="14">
                        <c:v>96.5</c:v>
                      </c:pt>
                      <c:pt idx="15">
                        <c:v>110</c:v>
                      </c:pt>
                      <c:pt idx="16">
                        <c:v>114.42</c:v>
                      </c:pt>
                      <c:pt idx="17">
                        <c:v>121.23</c:v>
                      </c:pt>
                      <c:pt idx="18">
                        <c:v>191</c:v>
                      </c:pt>
                    </c:numCache>
                  </c:numRef>
                </c:xVal>
                <c:yVal>
                  <c:numRef>
                    <c:extLst>
                      <c:ext uri="{02D57815-91ED-43cb-92C2-25804820EDAC}">
                        <c15:formulaRef>
                          <c15:sqref>'[1]Original USGS Data'!$I$4:$I$22</c15:sqref>
                        </c15:formulaRef>
                      </c:ext>
                    </c:extLst>
                    <c:numCache>
                      <c:formatCode>General</c:formatCode>
                      <c:ptCount val="19"/>
                      <c:pt idx="0">
                        <c:v>20</c:v>
                      </c:pt>
                      <c:pt idx="1">
                        <c:v>73</c:v>
                      </c:pt>
                      <c:pt idx="2">
                        <c:v>51</c:v>
                      </c:pt>
                      <c:pt idx="3">
                        <c:v>85</c:v>
                      </c:pt>
                      <c:pt idx="4">
                        <c:v>9</c:v>
                      </c:pt>
                      <c:pt idx="5">
                        <c:v>6</c:v>
                      </c:pt>
                      <c:pt idx="6">
                        <c:v>15</c:v>
                      </c:pt>
                      <c:pt idx="7">
                        <c:v>91</c:v>
                      </c:pt>
                      <c:pt idx="8">
                        <c:v>59</c:v>
                      </c:pt>
                      <c:pt idx="9">
                        <c:v>70</c:v>
                      </c:pt>
                      <c:pt idx="10">
                        <c:v>73</c:v>
                      </c:pt>
                      <c:pt idx="11">
                        <c:v>44</c:v>
                      </c:pt>
                      <c:pt idx="12">
                        <c:v>15</c:v>
                      </c:pt>
                      <c:pt idx="13">
                        <c:v>2</c:v>
                      </c:pt>
                      <c:pt idx="14">
                        <c:v>1</c:v>
                      </c:pt>
                      <c:pt idx="15">
                        <c:v>0</c:v>
                      </c:pt>
                      <c:pt idx="16">
                        <c:v>0</c:v>
                      </c:pt>
                      <c:pt idx="17">
                        <c:v>13</c:v>
                      </c:pt>
                      <c:pt idx="18">
                        <c:v>20</c:v>
                      </c:pt>
                    </c:numCache>
                  </c:numRef>
                </c:yVal>
                <c:smooth val="0"/>
                <c:extLst>
                  <c:ext xmlns:c16="http://schemas.microsoft.com/office/drawing/2014/chart" uri="{C3380CC4-5D6E-409C-BE32-E72D297353CC}">
                    <c16:uniqueId val="{00000002-38AB-4E42-B4DE-F922E5C14356}"/>
                  </c:ext>
                </c:extLst>
              </c15:ser>
            </c15:filteredScatterSeries>
          </c:ext>
        </c:extLst>
      </c:scatterChart>
      <c:valAx>
        <c:axId val="843193192"/>
        <c:scaling>
          <c:orientation val="minMax"/>
          <c:max val="2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Distance from Headwaters (km)</a:t>
                </a:r>
              </a:p>
            </c:rich>
          </c:tx>
          <c:layout>
            <c:manualLayout>
              <c:xMode val="edge"/>
              <c:yMode val="edge"/>
              <c:x val="0.31820006367657599"/>
              <c:y val="0.93622514317640426"/>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43189584"/>
        <c:crosses val="autoZero"/>
        <c:crossBetween val="midCat"/>
      </c:valAx>
      <c:valAx>
        <c:axId val="8431895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Number</a:t>
                </a:r>
                <a:r>
                  <a:rPr lang="en-US" sz="1200" baseline="0"/>
                  <a:t> per </a:t>
                </a:r>
                <a:r>
                  <a:rPr lang="en-US" sz="1200"/>
                  <a:t>m</a:t>
                </a:r>
                <a:r>
                  <a:rPr lang="en-US" sz="1200" baseline="30000"/>
                  <a:t>2</a:t>
                </a:r>
              </a:p>
            </c:rich>
          </c:tx>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43193192"/>
        <c:crosses val="autoZero"/>
        <c:crossBetween val="midCat"/>
        <c:minorUnit val="100"/>
      </c:valAx>
      <c:spPr>
        <a:noFill/>
        <a:ln>
          <a:noFill/>
        </a:ln>
        <a:effectLst/>
      </c:spPr>
    </c:plotArea>
    <c:legend>
      <c:legendPos val="t"/>
      <c:layout>
        <c:manualLayout>
          <c:xMode val="edge"/>
          <c:yMode val="edge"/>
          <c:x val="0.33987085401239714"/>
          <c:y val="0.11508974466339715"/>
          <c:w val="0.46606970244669071"/>
          <c:h val="7.4898268190539991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Copper in Sediment </a:t>
            </a:r>
          </a:p>
        </c:rich>
      </c:tx>
      <c:layout>
        <c:manualLayout>
          <c:xMode val="edge"/>
          <c:yMode val="edge"/>
          <c:x val="0.41066577642647656"/>
          <c:y val="2.1701108720793772E-2"/>
        </c:manualLayout>
      </c:layout>
      <c:overlay val="0"/>
      <c:spPr>
        <a:noFill/>
        <a:ln>
          <a:noFill/>
        </a:ln>
        <a:effectLst/>
      </c:spPr>
    </c:title>
    <c:autoTitleDeleted val="0"/>
    <c:plotArea>
      <c:layout>
        <c:manualLayout>
          <c:layoutTarget val="inner"/>
          <c:xMode val="edge"/>
          <c:yMode val="edge"/>
          <c:x val="0.13931191416969715"/>
          <c:y val="0.1176547309676816"/>
          <c:w val="0.80516620239765213"/>
          <c:h val="0.656224560652512"/>
        </c:manualLayout>
      </c:layout>
      <c:areaChart>
        <c:grouping val="standard"/>
        <c:varyColors val="0"/>
        <c:ser>
          <c:idx val="0"/>
          <c:order val="1"/>
          <c:tx>
            <c:strRef>
              <c:f>'Figure 2.11'!$C$4</c:f>
              <c:strCache>
                <c:ptCount val="1"/>
                <c:pt idx="0">
                  <c:v>Average When  GKM deposits present (8/11/2015 to 8/27/2015)</c:v>
                </c:pt>
              </c:strCache>
            </c:strRef>
          </c:tx>
          <c:spPr>
            <a:solidFill>
              <a:schemeClr val="tx2">
                <a:lumMod val="20000"/>
                <a:lumOff val="80000"/>
              </a:schemeClr>
            </a:solidFill>
            <a:ln w="12700">
              <a:solidFill>
                <a:schemeClr val="tx2">
                  <a:lumMod val="75000"/>
                </a:schemeClr>
              </a:solidFill>
            </a:ln>
            <a:effectLst/>
          </c:spP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2.11'!$H$6:$H$17</c:f>
              <c:numCache>
                <c:formatCode>General</c:formatCode>
                <c:ptCount val="12"/>
                <c:pt idx="0">
                  <c:v>29.75</c:v>
                </c:pt>
                <c:pt idx="1">
                  <c:v>69.099999999999994</c:v>
                </c:pt>
                <c:pt idx="2">
                  <c:v>53.19</c:v>
                </c:pt>
                <c:pt idx="3">
                  <c:v>28.3</c:v>
                </c:pt>
                <c:pt idx="4">
                  <c:v>21.98</c:v>
                </c:pt>
                <c:pt idx="5">
                  <c:v>19.41</c:v>
                </c:pt>
                <c:pt idx="6">
                  <c:v>7.07</c:v>
                </c:pt>
                <c:pt idx="7">
                  <c:v>3.78</c:v>
                </c:pt>
                <c:pt idx="8">
                  <c:v>5.79</c:v>
                </c:pt>
                <c:pt idx="9">
                  <c:v>4.24</c:v>
                </c:pt>
                <c:pt idx="10">
                  <c:v>4.8600000000000003</c:v>
                </c:pt>
                <c:pt idx="11">
                  <c:v>5.01</c:v>
                </c:pt>
              </c:numCache>
            </c:numRef>
          </c:val>
          <c:extLst>
            <c:ext xmlns:c16="http://schemas.microsoft.com/office/drawing/2014/chart" uri="{C3380CC4-5D6E-409C-BE32-E72D297353CC}">
              <c16:uniqueId val="{00000000-65AE-4617-AB6D-3B5E402207E3}"/>
            </c:ext>
          </c:extLst>
        </c:ser>
        <c:dLbls>
          <c:showLegendKey val="0"/>
          <c:showVal val="0"/>
          <c:showCatName val="0"/>
          <c:showSerName val="0"/>
          <c:showPercent val="0"/>
          <c:showBubbleSize val="0"/>
        </c:dLbls>
        <c:axId val="624144384"/>
        <c:axId val="624152256"/>
      </c:areaChart>
      <c:lineChart>
        <c:grouping val="standard"/>
        <c:varyColors val="0"/>
        <c:ser>
          <c:idx val="2"/>
          <c:order val="0"/>
          <c:tx>
            <c:strRef>
              <c:f>'Figure 2.11'!$D$38</c:f>
              <c:strCache>
                <c:ptCount val="1"/>
                <c:pt idx="0">
                  <c:v>Maximum during GKM deposit period (8/11 to 8/27)</c:v>
                </c:pt>
              </c:strCache>
            </c:strRef>
          </c:tx>
          <c:spPr>
            <a:ln w="22225" cap="rnd">
              <a:solidFill>
                <a:schemeClr val="tx1">
                  <a:lumMod val="50000"/>
                  <a:lumOff val="50000"/>
                </a:schemeClr>
              </a:solidFill>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2.11'!$H$40:$H$51</c:f>
              <c:numCache>
                <c:formatCode>General</c:formatCode>
                <c:ptCount val="12"/>
                <c:pt idx="0">
                  <c:v>49</c:v>
                </c:pt>
                <c:pt idx="1">
                  <c:v>130</c:v>
                </c:pt>
                <c:pt idx="2">
                  <c:v>110</c:v>
                </c:pt>
                <c:pt idx="3">
                  <c:v>100</c:v>
                </c:pt>
                <c:pt idx="4">
                  <c:v>41</c:v>
                </c:pt>
                <c:pt idx="5">
                  <c:v>25</c:v>
                </c:pt>
                <c:pt idx="6">
                  <c:v>15</c:v>
                </c:pt>
                <c:pt idx="7">
                  <c:v>5.6</c:v>
                </c:pt>
                <c:pt idx="8">
                  <c:v>12</c:v>
                </c:pt>
                <c:pt idx="9">
                  <c:v>5.9</c:v>
                </c:pt>
                <c:pt idx="10">
                  <c:v>7.4</c:v>
                </c:pt>
                <c:pt idx="11">
                  <c:v>8.65</c:v>
                </c:pt>
              </c:numCache>
            </c:numRef>
          </c:val>
          <c:smooth val="0"/>
          <c:extLst>
            <c:ext xmlns:c16="http://schemas.microsoft.com/office/drawing/2014/chart" uri="{C3380CC4-5D6E-409C-BE32-E72D297353CC}">
              <c16:uniqueId val="{00000001-65AE-4617-AB6D-3B5E402207E3}"/>
            </c:ext>
          </c:extLst>
        </c:ser>
        <c:ser>
          <c:idx val="1"/>
          <c:order val="2"/>
          <c:tx>
            <c:strRef>
              <c:f>'Figure 2.11'!$D$22</c:f>
              <c:strCache>
                <c:ptCount val="1"/>
                <c:pt idx="0">
                  <c:v>Background (Aug 30 2015 to March 16, 2016)</c:v>
                </c:pt>
              </c:strCache>
            </c:strRef>
          </c:tx>
          <c:spPr>
            <a:ln w="22225" cap="rnd">
              <a:solidFill>
                <a:srgbClr val="FF0000">
                  <a:alpha val="54000"/>
                </a:srgbClr>
              </a:solidFill>
              <a:prstDash val="sysDash"/>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2.11'!$H$24:$H$35</c:f>
              <c:numCache>
                <c:formatCode>General</c:formatCode>
                <c:ptCount val="12"/>
                <c:pt idx="0">
                  <c:v>23.36</c:v>
                </c:pt>
                <c:pt idx="1">
                  <c:v>12.3</c:v>
                </c:pt>
                <c:pt idx="2">
                  <c:v>11.91</c:v>
                </c:pt>
                <c:pt idx="3">
                  <c:v>10.3</c:v>
                </c:pt>
                <c:pt idx="4">
                  <c:v>14.32</c:v>
                </c:pt>
                <c:pt idx="5">
                  <c:v>13.95</c:v>
                </c:pt>
                <c:pt idx="6">
                  <c:v>3.08</c:v>
                </c:pt>
                <c:pt idx="7">
                  <c:v>4.26</c:v>
                </c:pt>
                <c:pt idx="8">
                  <c:v>6.8</c:v>
                </c:pt>
                <c:pt idx="10">
                  <c:v>6.05</c:v>
                </c:pt>
                <c:pt idx="11">
                  <c:v>6.85</c:v>
                </c:pt>
              </c:numCache>
            </c:numRef>
          </c:val>
          <c:smooth val="0"/>
          <c:extLst>
            <c:ext xmlns:c16="http://schemas.microsoft.com/office/drawing/2014/chart" uri="{C3380CC4-5D6E-409C-BE32-E72D297353CC}">
              <c16:uniqueId val="{00000002-65AE-4617-AB6D-3B5E402207E3}"/>
            </c:ext>
          </c:extLst>
        </c:ser>
        <c:ser>
          <c:idx val="3"/>
          <c:order val="3"/>
          <c:tx>
            <c:v>Fish Sampling Locations</c:v>
          </c:tx>
          <c:spPr>
            <a:ln w="28575" cap="rnd">
              <a:noFill/>
              <a:round/>
            </a:ln>
            <a:effectLst/>
          </c:spPr>
          <c:marker>
            <c:symbol val="square"/>
            <c:size val="8"/>
            <c:spPr>
              <a:solidFill>
                <a:schemeClr val="tx1">
                  <a:lumMod val="85000"/>
                  <a:lumOff val="15000"/>
                  <a:alpha val="94000"/>
                </a:schemeClr>
              </a:solidFill>
              <a:ln w="9525">
                <a:solidFill>
                  <a:schemeClr val="tx1">
                    <a:lumMod val="65000"/>
                    <a:lumOff val="35000"/>
                  </a:schemeClr>
                </a:solidFill>
              </a:ln>
              <a:effectLst/>
            </c:spPr>
          </c:marker>
          <c:dPt>
            <c:idx val="0"/>
            <c:marker>
              <c:symbol val="none"/>
            </c:marker>
            <c:bubble3D val="0"/>
            <c:extLst>
              <c:ext xmlns:c16="http://schemas.microsoft.com/office/drawing/2014/chart" uri="{C3380CC4-5D6E-409C-BE32-E72D297353CC}">
                <c16:uniqueId val="{00000003-65AE-4617-AB6D-3B5E402207E3}"/>
              </c:ext>
            </c:extLst>
          </c:dPt>
          <c:dPt>
            <c:idx val="2"/>
            <c:marker>
              <c:symbol val="none"/>
            </c:marker>
            <c:bubble3D val="0"/>
            <c:extLst>
              <c:ext xmlns:c16="http://schemas.microsoft.com/office/drawing/2014/chart" uri="{C3380CC4-5D6E-409C-BE32-E72D297353CC}">
                <c16:uniqueId val="{00000004-65AE-4617-AB6D-3B5E402207E3}"/>
              </c:ext>
            </c:extLst>
          </c:dPt>
          <c:dPt>
            <c:idx val="4"/>
            <c:marker>
              <c:symbol val="none"/>
            </c:marker>
            <c:bubble3D val="0"/>
            <c:extLst>
              <c:ext xmlns:c16="http://schemas.microsoft.com/office/drawing/2014/chart" uri="{C3380CC4-5D6E-409C-BE32-E72D297353CC}">
                <c16:uniqueId val="{00000005-65AE-4617-AB6D-3B5E402207E3}"/>
              </c:ext>
            </c:extLst>
          </c:dPt>
          <c:dPt>
            <c:idx val="5"/>
            <c:marker>
              <c:symbol val="none"/>
            </c:marker>
            <c:bubble3D val="0"/>
            <c:extLst>
              <c:ext xmlns:c16="http://schemas.microsoft.com/office/drawing/2014/chart" uri="{C3380CC4-5D6E-409C-BE32-E72D297353CC}">
                <c16:uniqueId val="{00000006-65AE-4617-AB6D-3B5E402207E3}"/>
              </c:ext>
            </c:extLst>
          </c:dPt>
          <c:dPt>
            <c:idx val="7"/>
            <c:marker>
              <c:symbol val="none"/>
            </c:marker>
            <c:bubble3D val="0"/>
            <c:extLst>
              <c:ext xmlns:c16="http://schemas.microsoft.com/office/drawing/2014/chart" uri="{C3380CC4-5D6E-409C-BE32-E72D297353CC}">
                <c16:uniqueId val="{00000007-65AE-4617-AB6D-3B5E402207E3}"/>
              </c:ext>
            </c:extLst>
          </c:dPt>
          <c:dPt>
            <c:idx val="9"/>
            <c:marker>
              <c:symbol val="none"/>
            </c:marker>
            <c:bubble3D val="0"/>
            <c:extLst>
              <c:ext xmlns:c16="http://schemas.microsoft.com/office/drawing/2014/chart" uri="{C3380CC4-5D6E-409C-BE32-E72D297353CC}">
                <c16:uniqueId val="{00000008-65AE-4617-AB6D-3B5E402207E3}"/>
              </c:ext>
            </c:extLst>
          </c:dPt>
          <c:dPt>
            <c:idx val="10"/>
            <c:marker>
              <c:symbol val="none"/>
            </c:marker>
            <c:bubble3D val="0"/>
            <c:extLst>
              <c:ext xmlns:c16="http://schemas.microsoft.com/office/drawing/2014/chart" uri="{C3380CC4-5D6E-409C-BE32-E72D297353CC}">
                <c16:uniqueId val="{00000009-65AE-4617-AB6D-3B5E402207E3}"/>
              </c:ext>
            </c:extLst>
          </c:dPt>
          <c:dPt>
            <c:idx val="11"/>
            <c:marker>
              <c:symbol val="none"/>
            </c:marker>
            <c:bubble3D val="0"/>
            <c:extLst>
              <c:ext xmlns:c16="http://schemas.microsoft.com/office/drawing/2014/chart" uri="{C3380CC4-5D6E-409C-BE32-E72D297353CC}">
                <c16:uniqueId val="{0000000A-65AE-4617-AB6D-3B5E402207E3}"/>
              </c:ext>
            </c:extLst>
          </c:dPt>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2.11'!$R$6:$R$17</c:f>
              <c:numCache>
                <c:formatCode>General</c:formatCode>
                <c:ptCount val="12"/>
                <c:pt idx="1">
                  <c:v>69.099999999999994</c:v>
                </c:pt>
                <c:pt idx="3">
                  <c:v>28.3</c:v>
                </c:pt>
                <c:pt idx="6">
                  <c:v>7.07</c:v>
                </c:pt>
                <c:pt idx="8">
                  <c:v>5.79</c:v>
                </c:pt>
              </c:numCache>
            </c:numRef>
          </c:val>
          <c:smooth val="0"/>
          <c:extLst>
            <c:ext xmlns:c16="http://schemas.microsoft.com/office/drawing/2014/chart" uri="{C3380CC4-5D6E-409C-BE32-E72D297353CC}">
              <c16:uniqueId val="{0000000B-65AE-4617-AB6D-3B5E402207E3}"/>
            </c:ext>
          </c:extLst>
        </c:ser>
        <c:dLbls>
          <c:showLegendKey val="0"/>
          <c:showVal val="0"/>
          <c:showCatName val="0"/>
          <c:showSerName val="0"/>
          <c:showPercent val="0"/>
          <c:showBubbleSize val="0"/>
        </c:dLbls>
        <c:marker val="1"/>
        <c:smooth val="0"/>
        <c:axId val="624144384"/>
        <c:axId val="624152256"/>
      </c:lineChart>
      <c:catAx>
        <c:axId val="624144384"/>
        <c:scaling>
          <c:orientation val="minMax"/>
        </c:scaling>
        <c:delete val="0"/>
        <c:axPos val="b"/>
        <c:title>
          <c:tx>
            <c:rich>
              <a:bodyPr rot="0" vert="horz"/>
              <a:lstStyle/>
              <a:p>
                <a:pPr>
                  <a:defRPr/>
                </a:pPr>
                <a:r>
                  <a:rPr lang="en-US"/>
                  <a:t>Distance from GKM (km)</a:t>
                </a:r>
              </a:p>
            </c:rich>
          </c:tx>
          <c:layout>
            <c:manualLayout>
              <c:xMode val="edge"/>
              <c:yMode val="edge"/>
              <c:x val="0.42395868108340762"/>
              <c:y val="0.91914449610178295"/>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65000"/>
                <a:lumOff val="35000"/>
              </a:schemeClr>
            </a:solidFill>
            <a:round/>
          </a:ln>
          <a:effectLst/>
        </c:spPr>
        <c:txPr>
          <a:bodyPr rot="2700000"/>
          <a:lstStyle/>
          <a:p>
            <a:pPr>
              <a:defRPr/>
            </a:pPr>
            <a:endParaRPr lang="en-US"/>
          </a:p>
        </c:txPr>
        <c:crossAx val="624152256"/>
        <c:crosses val="autoZero"/>
        <c:auto val="1"/>
        <c:lblAlgn val="ctr"/>
        <c:lblOffset val="100"/>
        <c:noMultiLvlLbl val="0"/>
      </c:catAx>
      <c:valAx>
        <c:axId val="6241522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200"/>
                </a:pPr>
                <a:r>
                  <a:rPr lang="en-US" sz="1200"/>
                  <a:t>Sediment Concentration (mg/kg)</a:t>
                </a:r>
              </a:p>
            </c:rich>
          </c:tx>
          <c:layout>
            <c:manualLayout>
              <c:xMode val="edge"/>
              <c:yMode val="edge"/>
              <c:x val="1.5804719499310456E-2"/>
              <c:y val="0.14160126482405685"/>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vert="horz"/>
          <a:lstStyle/>
          <a:p>
            <a:pPr>
              <a:defRPr/>
            </a:pPr>
            <a:endParaRPr lang="en-US"/>
          </a:p>
        </c:txPr>
        <c:crossAx val="624144384"/>
        <c:crossesAt val="1"/>
        <c:crossBetween val="midCat"/>
      </c:valAx>
      <c:spPr>
        <a:ln>
          <a:solidFill>
            <a:schemeClr val="tx1">
              <a:lumMod val="75000"/>
              <a:lumOff val="25000"/>
            </a:schemeClr>
          </a:solidFill>
        </a:ln>
      </c:spPr>
    </c:plotArea>
    <c:legend>
      <c:legendPos val="b"/>
      <c:layout>
        <c:manualLayout>
          <c:xMode val="edge"/>
          <c:yMode val="edge"/>
          <c:x val="0.26217500025290913"/>
          <c:y val="0.12064735576718445"/>
          <c:w val="0.71224898767366818"/>
          <c:h val="0.18562542335573801"/>
        </c:manualLayout>
      </c:layout>
      <c:overlay val="0"/>
      <c:spPr>
        <a:noFill/>
        <a:ln>
          <a:noFill/>
        </a:ln>
        <a:effectLst/>
      </c:spPr>
      <c:txPr>
        <a:bodyPr rot="0" vert="horz"/>
        <a:lstStyle/>
        <a:p>
          <a:pPr>
            <a:defRPr sz="1000" b="0"/>
          </a:pPr>
          <a:endParaRPr lang="en-US"/>
        </a:p>
      </c:txPr>
    </c:legend>
    <c:plotVisOnly val="1"/>
    <c:dispBlanksAs val="zero"/>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Selenium in Sediment</a:t>
            </a:r>
          </a:p>
        </c:rich>
      </c:tx>
      <c:layout>
        <c:manualLayout>
          <c:xMode val="edge"/>
          <c:yMode val="edge"/>
          <c:x val="0.41066577642647656"/>
          <c:y val="2.1701108720793772E-2"/>
        </c:manualLayout>
      </c:layout>
      <c:overlay val="0"/>
      <c:spPr>
        <a:noFill/>
        <a:ln>
          <a:noFill/>
        </a:ln>
        <a:effectLst/>
      </c:spPr>
    </c:title>
    <c:autoTitleDeleted val="0"/>
    <c:plotArea>
      <c:layout>
        <c:manualLayout>
          <c:layoutTarget val="inner"/>
          <c:xMode val="edge"/>
          <c:yMode val="edge"/>
          <c:x val="0.13931191416969715"/>
          <c:y val="0.1176547309676816"/>
          <c:w val="0.80516620239765213"/>
          <c:h val="0.656224560652512"/>
        </c:manualLayout>
      </c:layout>
      <c:areaChart>
        <c:grouping val="standard"/>
        <c:varyColors val="0"/>
        <c:ser>
          <c:idx val="0"/>
          <c:order val="1"/>
          <c:tx>
            <c:strRef>
              <c:f>'Figure 2.11'!$C$4</c:f>
              <c:strCache>
                <c:ptCount val="1"/>
                <c:pt idx="0">
                  <c:v>Average When  GKM deposits present (8/11/2015 to 8/27/2015)</c:v>
                </c:pt>
              </c:strCache>
            </c:strRef>
          </c:tx>
          <c:spPr>
            <a:solidFill>
              <a:schemeClr val="tx2">
                <a:lumMod val="20000"/>
                <a:lumOff val="80000"/>
              </a:schemeClr>
            </a:solidFill>
            <a:ln w="12700">
              <a:solidFill>
                <a:schemeClr val="tx2">
                  <a:lumMod val="75000"/>
                </a:schemeClr>
              </a:solidFill>
            </a:ln>
            <a:effectLst/>
          </c:spP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2.11'!$I$6:$I$17</c:f>
              <c:numCache>
                <c:formatCode>General</c:formatCode>
                <c:ptCount val="12"/>
                <c:pt idx="0">
                  <c:v>0.32</c:v>
                </c:pt>
                <c:pt idx="1">
                  <c:v>0.77</c:v>
                </c:pt>
                <c:pt idx="2">
                  <c:v>0.59</c:v>
                </c:pt>
                <c:pt idx="3">
                  <c:v>0.32</c:v>
                </c:pt>
                <c:pt idx="4">
                  <c:v>0.27</c:v>
                </c:pt>
                <c:pt idx="5">
                  <c:v>0.25</c:v>
                </c:pt>
                <c:pt idx="6">
                  <c:v>0.2</c:v>
                </c:pt>
                <c:pt idx="7">
                  <c:v>0.17</c:v>
                </c:pt>
                <c:pt idx="8">
                  <c:v>0.22</c:v>
                </c:pt>
                <c:pt idx="9">
                  <c:v>0.25</c:v>
                </c:pt>
                <c:pt idx="10">
                  <c:v>0.21</c:v>
                </c:pt>
                <c:pt idx="11">
                  <c:v>1.65</c:v>
                </c:pt>
              </c:numCache>
            </c:numRef>
          </c:val>
          <c:extLst>
            <c:ext xmlns:c16="http://schemas.microsoft.com/office/drawing/2014/chart" uri="{C3380CC4-5D6E-409C-BE32-E72D297353CC}">
              <c16:uniqueId val="{00000000-4397-4EBD-95AE-92A80DB0E8E5}"/>
            </c:ext>
          </c:extLst>
        </c:ser>
        <c:dLbls>
          <c:showLegendKey val="0"/>
          <c:showVal val="0"/>
          <c:showCatName val="0"/>
          <c:showSerName val="0"/>
          <c:showPercent val="0"/>
          <c:showBubbleSize val="0"/>
        </c:dLbls>
        <c:axId val="624144384"/>
        <c:axId val="624152256"/>
      </c:areaChart>
      <c:lineChart>
        <c:grouping val="standard"/>
        <c:varyColors val="0"/>
        <c:ser>
          <c:idx val="2"/>
          <c:order val="0"/>
          <c:tx>
            <c:strRef>
              <c:f>'Figure 2.11'!$D$38</c:f>
              <c:strCache>
                <c:ptCount val="1"/>
                <c:pt idx="0">
                  <c:v>Maximum during GKM deposit period (8/11 to 8/27)</c:v>
                </c:pt>
              </c:strCache>
            </c:strRef>
          </c:tx>
          <c:spPr>
            <a:ln w="22225" cap="rnd">
              <a:solidFill>
                <a:schemeClr val="tx1">
                  <a:lumMod val="50000"/>
                  <a:lumOff val="50000"/>
                </a:schemeClr>
              </a:solidFill>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2.11'!$I$40:$I$51</c:f>
              <c:numCache>
                <c:formatCode>General</c:formatCode>
                <c:ptCount val="12"/>
                <c:pt idx="0">
                  <c:v>0.52</c:v>
                </c:pt>
                <c:pt idx="1">
                  <c:v>1.4</c:v>
                </c:pt>
                <c:pt idx="2">
                  <c:v>1.3</c:v>
                </c:pt>
                <c:pt idx="3">
                  <c:v>1.1000000000000001</c:v>
                </c:pt>
                <c:pt idx="4">
                  <c:v>0.53</c:v>
                </c:pt>
                <c:pt idx="5">
                  <c:v>0.76</c:v>
                </c:pt>
                <c:pt idx="6">
                  <c:v>0.49</c:v>
                </c:pt>
                <c:pt idx="7">
                  <c:v>0.28000000000000003</c:v>
                </c:pt>
                <c:pt idx="8">
                  <c:v>0.34</c:v>
                </c:pt>
                <c:pt idx="9">
                  <c:v>0.55000000000000004</c:v>
                </c:pt>
                <c:pt idx="10">
                  <c:v>0.27</c:v>
                </c:pt>
                <c:pt idx="11">
                  <c:v>9.1999999999999993</c:v>
                </c:pt>
              </c:numCache>
            </c:numRef>
          </c:val>
          <c:smooth val="0"/>
          <c:extLst>
            <c:ext xmlns:c16="http://schemas.microsoft.com/office/drawing/2014/chart" uri="{C3380CC4-5D6E-409C-BE32-E72D297353CC}">
              <c16:uniqueId val="{00000001-4397-4EBD-95AE-92A80DB0E8E5}"/>
            </c:ext>
          </c:extLst>
        </c:ser>
        <c:ser>
          <c:idx val="1"/>
          <c:order val="2"/>
          <c:tx>
            <c:strRef>
              <c:f>'Figure 2.11'!$D$22</c:f>
              <c:strCache>
                <c:ptCount val="1"/>
                <c:pt idx="0">
                  <c:v>Background (Aug 30 2015 to March 16, 2016)</c:v>
                </c:pt>
              </c:strCache>
            </c:strRef>
          </c:tx>
          <c:spPr>
            <a:ln w="22225" cap="rnd">
              <a:solidFill>
                <a:srgbClr val="FF0000">
                  <a:alpha val="54000"/>
                </a:srgbClr>
              </a:solidFill>
              <a:prstDash val="sysDash"/>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2.11'!$I$24:$I$35</c:f>
              <c:numCache>
                <c:formatCode>General</c:formatCode>
                <c:ptCount val="12"/>
                <c:pt idx="0">
                  <c:v>0.44</c:v>
                </c:pt>
                <c:pt idx="1">
                  <c:v>0.37</c:v>
                </c:pt>
                <c:pt idx="2">
                  <c:v>0.49</c:v>
                </c:pt>
                <c:pt idx="3">
                  <c:v>0.34599999999999997</c:v>
                </c:pt>
                <c:pt idx="4">
                  <c:v>0.88</c:v>
                </c:pt>
                <c:pt idx="5">
                  <c:v>0.44</c:v>
                </c:pt>
                <c:pt idx="6">
                  <c:v>0.3</c:v>
                </c:pt>
                <c:pt idx="7">
                  <c:v>0.16</c:v>
                </c:pt>
                <c:pt idx="8">
                  <c:v>0.13</c:v>
                </c:pt>
                <c:pt idx="10">
                  <c:v>0.16</c:v>
                </c:pt>
                <c:pt idx="11">
                  <c:v>0.34</c:v>
                </c:pt>
              </c:numCache>
            </c:numRef>
          </c:val>
          <c:smooth val="0"/>
          <c:extLst>
            <c:ext xmlns:c16="http://schemas.microsoft.com/office/drawing/2014/chart" uri="{C3380CC4-5D6E-409C-BE32-E72D297353CC}">
              <c16:uniqueId val="{00000002-4397-4EBD-95AE-92A80DB0E8E5}"/>
            </c:ext>
          </c:extLst>
        </c:ser>
        <c:ser>
          <c:idx val="3"/>
          <c:order val="3"/>
          <c:tx>
            <c:v>Fish Sampling Locations</c:v>
          </c:tx>
          <c:spPr>
            <a:ln w="28575" cap="rnd">
              <a:noFill/>
              <a:round/>
            </a:ln>
            <a:effectLst/>
          </c:spPr>
          <c:marker>
            <c:symbol val="square"/>
            <c:size val="8"/>
            <c:spPr>
              <a:solidFill>
                <a:schemeClr val="tx1">
                  <a:lumMod val="85000"/>
                  <a:lumOff val="15000"/>
                  <a:alpha val="94000"/>
                </a:schemeClr>
              </a:solidFill>
              <a:ln w="9525">
                <a:solidFill>
                  <a:schemeClr val="tx1">
                    <a:lumMod val="65000"/>
                    <a:lumOff val="35000"/>
                  </a:schemeClr>
                </a:solidFill>
              </a:ln>
              <a:effectLst/>
            </c:spPr>
          </c:marker>
          <c:dPt>
            <c:idx val="0"/>
            <c:marker>
              <c:symbol val="none"/>
            </c:marker>
            <c:bubble3D val="0"/>
            <c:extLst>
              <c:ext xmlns:c16="http://schemas.microsoft.com/office/drawing/2014/chart" uri="{C3380CC4-5D6E-409C-BE32-E72D297353CC}">
                <c16:uniqueId val="{00000003-4397-4EBD-95AE-92A80DB0E8E5}"/>
              </c:ext>
            </c:extLst>
          </c:dPt>
          <c:dPt>
            <c:idx val="2"/>
            <c:marker>
              <c:symbol val="none"/>
            </c:marker>
            <c:bubble3D val="0"/>
            <c:extLst>
              <c:ext xmlns:c16="http://schemas.microsoft.com/office/drawing/2014/chart" uri="{C3380CC4-5D6E-409C-BE32-E72D297353CC}">
                <c16:uniqueId val="{00000004-4397-4EBD-95AE-92A80DB0E8E5}"/>
              </c:ext>
            </c:extLst>
          </c:dPt>
          <c:dPt>
            <c:idx val="4"/>
            <c:marker>
              <c:symbol val="none"/>
            </c:marker>
            <c:bubble3D val="0"/>
            <c:extLst>
              <c:ext xmlns:c16="http://schemas.microsoft.com/office/drawing/2014/chart" uri="{C3380CC4-5D6E-409C-BE32-E72D297353CC}">
                <c16:uniqueId val="{00000005-4397-4EBD-95AE-92A80DB0E8E5}"/>
              </c:ext>
            </c:extLst>
          </c:dPt>
          <c:dPt>
            <c:idx val="5"/>
            <c:marker>
              <c:symbol val="none"/>
            </c:marker>
            <c:bubble3D val="0"/>
            <c:extLst>
              <c:ext xmlns:c16="http://schemas.microsoft.com/office/drawing/2014/chart" uri="{C3380CC4-5D6E-409C-BE32-E72D297353CC}">
                <c16:uniqueId val="{00000006-4397-4EBD-95AE-92A80DB0E8E5}"/>
              </c:ext>
            </c:extLst>
          </c:dPt>
          <c:dPt>
            <c:idx val="7"/>
            <c:marker>
              <c:symbol val="none"/>
            </c:marker>
            <c:bubble3D val="0"/>
            <c:extLst>
              <c:ext xmlns:c16="http://schemas.microsoft.com/office/drawing/2014/chart" uri="{C3380CC4-5D6E-409C-BE32-E72D297353CC}">
                <c16:uniqueId val="{00000007-4397-4EBD-95AE-92A80DB0E8E5}"/>
              </c:ext>
            </c:extLst>
          </c:dPt>
          <c:dPt>
            <c:idx val="9"/>
            <c:marker>
              <c:symbol val="none"/>
            </c:marker>
            <c:bubble3D val="0"/>
            <c:extLst>
              <c:ext xmlns:c16="http://schemas.microsoft.com/office/drawing/2014/chart" uri="{C3380CC4-5D6E-409C-BE32-E72D297353CC}">
                <c16:uniqueId val="{00000008-4397-4EBD-95AE-92A80DB0E8E5}"/>
              </c:ext>
            </c:extLst>
          </c:dPt>
          <c:dPt>
            <c:idx val="10"/>
            <c:marker>
              <c:symbol val="none"/>
            </c:marker>
            <c:bubble3D val="0"/>
            <c:extLst>
              <c:ext xmlns:c16="http://schemas.microsoft.com/office/drawing/2014/chart" uri="{C3380CC4-5D6E-409C-BE32-E72D297353CC}">
                <c16:uniqueId val="{00000009-4397-4EBD-95AE-92A80DB0E8E5}"/>
              </c:ext>
            </c:extLst>
          </c:dPt>
          <c:dPt>
            <c:idx val="11"/>
            <c:marker>
              <c:symbol val="none"/>
            </c:marker>
            <c:bubble3D val="0"/>
            <c:extLst>
              <c:ext xmlns:c16="http://schemas.microsoft.com/office/drawing/2014/chart" uri="{C3380CC4-5D6E-409C-BE32-E72D297353CC}">
                <c16:uniqueId val="{0000000A-4397-4EBD-95AE-92A80DB0E8E5}"/>
              </c:ext>
            </c:extLst>
          </c:dPt>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2.11'!$S$6:$S$17</c:f>
              <c:numCache>
                <c:formatCode>General</c:formatCode>
                <c:ptCount val="12"/>
                <c:pt idx="1">
                  <c:v>0.77</c:v>
                </c:pt>
                <c:pt idx="3">
                  <c:v>0.32</c:v>
                </c:pt>
                <c:pt idx="6">
                  <c:v>0.2</c:v>
                </c:pt>
                <c:pt idx="8">
                  <c:v>0.22</c:v>
                </c:pt>
              </c:numCache>
            </c:numRef>
          </c:val>
          <c:smooth val="0"/>
          <c:extLst>
            <c:ext xmlns:c16="http://schemas.microsoft.com/office/drawing/2014/chart" uri="{C3380CC4-5D6E-409C-BE32-E72D297353CC}">
              <c16:uniqueId val="{0000000B-4397-4EBD-95AE-92A80DB0E8E5}"/>
            </c:ext>
          </c:extLst>
        </c:ser>
        <c:dLbls>
          <c:showLegendKey val="0"/>
          <c:showVal val="0"/>
          <c:showCatName val="0"/>
          <c:showSerName val="0"/>
          <c:showPercent val="0"/>
          <c:showBubbleSize val="0"/>
        </c:dLbls>
        <c:marker val="1"/>
        <c:smooth val="0"/>
        <c:axId val="624144384"/>
        <c:axId val="624152256"/>
      </c:lineChart>
      <c:catAx>
        <c:axId val="624144384"/>
        <c:scaling>
          <c:orientation val="minMax"/>
        </c:scaling>
        <c:delete val="0"/>
        <c:axPos val="b"/>
        <c:title>
          <c:tx>
            <c:rich>
              <a:bodyPr rot="0" vert="horz"/>
              <a:lstStyle/>
              <a:p>
                <a:pPr>
                  <a:defRPr/>
                </a:pPr>
                <a:r>
                  <a:rPr lang="en-US"/>
                  <a:t>Distance from GKM (km)</a:t>
                </a:r>
              </a:p>
            </c:rich>
          </c:tx>
          <c:layout>
            <c:manualLayout>
              <c:xMode val="edge"/>
              <c:yMode val="edge"/>
              <c:x val="0.42395868108340762"/>
              <c:y val="0.91914449610178295"/>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65000"/>
                <a:lumOff val="35000"/>
              </a:schemeClr>
            </a:solidFill>
            <a:round/>
          </a:ln>
          <a:effectLst/>
        </c:spPr>
        <c:txPr>
          <a:bodyPr rot="2700000"/>
          <a:lstStyle/>
          <a:p>
            <a:pPr>
              <a:defRPr/>
            </a:pPr>
            <a:endParaRPr lang="en-US"/>
          </a:p>
        </c:txPr>
        <c:crossAx val="624152256"/>
        <c:crosses val="autoZero"/>
        <c:auto val="1"/>
        <c:lblAlgn val="ctr"/>
        <c:lblOffset val="100"/>
        <c:noMultiLvlLbl val="0"/>
      </c:catAx>
      <c:valAx>
        <c:axId val="624152256"/>
        <c:scaling>
          <c:orientation val="minMax"/>
          <c:max val="3"/>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200"/>
                </a:pPr>
                <a:r>
                  <a:rPr lang="en-US" sz="1200"/>
                  <a:t>Sediment Concentration (mg/kg)</a:t>
                </a:r>
              </a:p>
            </c:rich>
          </c:tx>
          <c:layout>
            <c:manualLayout>
              <c:xMode val="edge"/>
              <c:yMode val="edge"/>
              <c:x val="1.5804706317302571E-2"/>
              <c:y val="0.19073718927056946"/>
            </c:manualLayout>
          </c:layout>
          <c:overlay val="0"/>
          <c:spPr>
            <a:noFill/>
            <a:ln>
              <a:noFill/>
            </a:ln>
            <a:effectLst/>
          </c:spPr>
        </c:title>
        <c:numFmt formatCode="#,##0.0" sourceLinked="0"/>
        <c:majorTickMark val="out"/>
        <c:minorTickMark val="out"/>
        <c:tickLblPos val="nextTo"/>
        <c:spPr>
          <a:noFill/>
          <a:ln>
            <a:solidFill>
              <a:schemeClr val="tx1">
                <a:lumMod val="75000"/>
                <a:lumOff val="25000"/>
              </a:schemeClr>
            </a:solidFill>
          </a:ln>
          <a:effectLst/>
        </c:spPr>
        <c:txPr>
          <a:bodyPr rot="-60000000" vert="horz"/>
          <a:lstStyle/>
          <a:p>
            <a:pPr>
              <a:defRPr/>
            </a:pPr>
            <a:endParaRPr lang="en-US"/>
          </a:p>
        </c:txPr>
        <c:crossAx val="624144384"/>
        <c:crossesAt val="1"/>
        <c:crossBetween val="midCat"/>
      </c:valAx>
      <c:spPr>
        <a:ln>
          <a:solidFill>
            <a:schemeClr val="tx1">
              <a:lumMod val="75000"/>
              <a:lumOff val="25000"/>
            </a:schemeClr>
          </a:solidFill>
        </a:ln>
      </c:spPr>
    </c:plotArea>
    <c:legend>
      <c:legendPos val="b"/>
      <c:layout>
        <c:manualLayout>
          <c:xMode val="edge"/>
          <c:yMode val="edge"/>
          <c:x val="0.15710943206279598"/>
          <c:y val="0.12064745488823053"/>
          <c:w val="0.71224898767366818"/>
          <c:h val="0.18562542335573801"/>
        </c:manualLayout>
      </c:layout>
      <c:overlay val="0"/>
      <c:spPr>
        <a:noFill/>
        <a:ln>
          <a:noFill/>
        </a:ln>
        <a:effectLst/>
      </c:spPr>
      <c:txPr>
        <a:bodyPr rot="0" vert="horz"/>
        <a:lstStyle/>
        <a:p>
          <a:pPr>
            <a:defRPr sz="1000" b="0"/>
          </a:pPr>
          <a:endParaRPr lang="en-US"/>
        </a:p>
      </c:txPr>
    </c:legend>
    <c:plotVisOnly val="1"/>
    <c:dispBlanksAs val="zero"/>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Pb:Al Ratio in Sediment</a:t>
            </a:r>
          </a:p>
        </c:rich>
      </c:tx>
      <c:layout>
        <c:manualLayout>
          <c:xMode val="edge"/>
          <c:yMode val="edge"/>
          <c:x val="0.41066577642647656"/>
          <c:y val="2.1701108720793772E-2"/>
        </c:manualLayout>
      </c:layout>
      <c:overlay val="0"/>
      <c:spPr>
        <a:noFill/>
        <a:ln>
          <a:noFill/>
        </a:ln>
        <a:effectLst/>
      </c:spPr>
    </c:title>
    <c:autoTitleDeleted val="0"/>
    <c:plotArea>
      <c:layout>
        <c:manualLayout>
          <c:layoutTarget val="inner"/>
          <c:xMode val="edge"/>
          <c:yMode val="edge"/>
          <c:x val="0.13931191416969715"/>
          <c:y val="0.1176547309676816"/>
          <c:w val="0.80516620239765213"/>
          <c:h val="0.656224560652512"/>
        </c:manualLayout>
      </c:layout>
      <c:areaChart>
        <c:grouping val="standard"/>
        <c:varyColors val="0"/>
        <c:ser>
          <c:idx val="0"/>
          <c:order val="1"/>
          <c:tx>
            <c:strRef>
              <c:f>'Figure 2.11'!$C$4</c:f>
              <c:strCache>
                <c:ptCount val="1"/>
                <c:pt idx="0">
                  <c:v>Average When  GKM deposits present (8/11/2015 to 8/27/2015)</c:v>
                </c:pt>
              </c:strCache>
            </c:strRef>
          </c:tx>
          <c:spPr>
            <a:solidFill>
              <a:schemeClr val="tx2">
                <a:lumMod val="20000"/>
                <a:lumOff val="80000"/>
              </a:schemeClr>
            </a:solidFill>
            <a:ln w="12700">
              <a:solidFill>
                <a:schemeClr val="tx2">
                  <a:lumMod val="75000"/>
                </a:schemeClr>
              </a:solidFill>
            </a:ln>
            <a:effectLst/>
          </c:spP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2.11'!$K$6:$K$17</c:f>
              <c:numCache>
                <c:formatCode>General</c:formatCode>
                <c:ptCount val="12"/>
              </c:numCache>
            </c:numRef>
          </c:val>
          <c:extLst>
            <c:ext xmlns:c16="http://schemas.microsoft.com/office/drawing/2014/chart" uri="{C3380CC4-5D6E-409C-BE32-E72D297353CC}">
              <c16:uniqueId val="{00000000-560B-48C3-AFFD-607DA8BAFA79}"/>
            </c:ext>
          </c:extLst>
        </c:ser>
        <c:dLbls>
          <c:showLegendKey val="0"/>
          <c:showVal val="0"/>
          <c:showCatName val="0"/>
          <c:showSerName val="0"/>
          <c:showPercent val="0"/>
          <c:showBubbleSize val="0"/>
        </c:dLbls>
        <c:axId val="624144384"/>
        <c:axId val="624152256"/>
      </c:areaChart>
      <c:lineChart>
        <c:grouping val="standard"/>
        <c:varyColors val="0"/>
        <c:ser>
          <c:idx val="2"/>
          <c:order val="0"/>
          <c:tx>
            <c:strRef>
              <c:f>'Figure 2.11'!$D$38</c:f>
              <c:strCache>
                <c:ptCount val="1"/>
                <c:pt idx="0">
                  <c:v>Maximum during GKM deposit period (8/11 to 8/27)</c:v>
                </c:pt>
              </c:strCache>
            </c:strRef>
          </c:tx>
          <c:spPr>
            <a:ln w="22225" cap="rnd">
              <a:solidFill>
                <a:schemeClr val="tx1">
                  <a:lumMod val="50000"/>
                  <a:lumOff val="50000"/>
                </a:schemeClr>
              </a:solidFill>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2.11'!$K$40:$K$51</c:f>
              <c:numCache>
                <c:formatCode>General</c:formatCode>
                <c:ptCount val="12"/>
              </c:numCache>
            </c:numRef>
          </c:val>
          <c:smooth val="0"/>
          <c:extLst>
            <c:ext xmlns:c16="http://schemas.microsoft.com/office/drawing/2014/chart" uri="{C3380CC4-5D6E-409C-BE32-E72D297353CC}">
              <c16:uniqueId val="{00000001-560B-48C3-AFFD-607DA8BAFA79}"/>
            </c:ext>
          </c:extLst>
        </c:ser>
        <c:ser>
          <c:idx val="1"/>
          <c:order val="2"/>
          <c:tx>
            <c:strRef>
              <c:f>'Figure 2.11'!$D$22</c:f>
              <c:strCache>
                <c:ptCount val="1"/>
                <c:pt idx="0">
                  <c:v>Background (Aug 30 2015 to March 16, 2016)</c:v>
                </c:pt>
              </c:strCache>
            </c:strRef>
          </c:tx>
          <c:spPr>
            <a:ln w="22225" cap="rnd">
              <a:solidFill>
                <a:srgbClr val="FF0000">
                  <a:alpha val="54000"/>
                </a:srgbClr>
              </a:solidFill>
              <a:prstDash val="sysDash"/>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2.11'!$K$24:$K$35</c:f>
              <c:numCache>
                <c:formatCode>General</c:formatCode>
                <c:ptCount val="12"/>
              </c:numCache>
            </c:numRef>
          </c:val>
          <c:smooth val="0"/>
          <c:extLst>
            <c:ext xmlns:c16="http://schemas.microsoft.com/office/drawing/2014/chart" uri="{C3380CC4-5D6E-409C-BE32-E72D297353CC}">
              <c16:uniqueId val="{00000002-560B-48C3-AFFD-607DA8BAFA79}"/>
            </c:ext>
          </c:extLst>
        </c:ser>
        <c:ser>
          <c:idx val="3"/>
          <c:order val="3"/>
          <c:tx>
            <c:v>Fish Sampling Locations</c:v>
          </c:tx>
          <c:spPr>
            <a:ln w="28575" cap="rnd">
              <a:noFill/>
              <a:round/>
            </a:ln>
            <a:effectLst/>
          </c:spPr>
          <c:marker>
            <c:symbol val="square"/>
            <c:size val="8"/>
            <c:spPr>
              <a:solidFill>
                <a:schemeClr val="tx1">
                  <a:lumMod val="85000"/>
                  <a:lumOff val="15000"/>
                  <a:alpha val="94000"/>
                </a:schemeClr>
              </a:solidFill>
              <a:ln w="9525">
                <a:solidFill>
                  <a:schemeClr val="tx1">
                    <a:lumMod val="65000"/>
                    <a:lumOff val="35000"/>
                  </a:schemeClr>
                </a:solidFill>
              </a:ln>
              <a:effectLst/>
            </c:spPr>
          </c:marker>
          <c:dPt>
            <c:idx val="0"/>
            <c:marker>
              <c:symbol val="none"/>
            </c:marker>
            <c:bubble3D val="0"/>
            <c:extLst>
              <c:ext xmlns:c16="http://schemas.microsoft.com/office/drawing/2014/chart" uri="{C3380CC4-5D6E-409C-BE32-E72D297353CC}">
                <c16:uniqueId val="{00000003-560B-48C3-AFFD-607DA8BAFA79}"/>
              </c:ext>
            </c:extLst>
          </c:dPt>
          <c:dPt>
            <c:idx val="2"/>
            <c:marker>
              <c:symbol val="none"/>
            </c:marker>
            <c:bubble3D val="0"/>
            <c:extLst>
              <c:ext xmlns:c16="http://schemas.microsoft.com/office/drawing/2014/chart" uri="{C3380CC4-5D6E-409C-BE32-E72D297353CC}">
                <c16:uniqueId val="{00000004-560B-48C3-AFFD-607DA8BAFA79}"/>
              </c:ext>
            </c:extLst>
          </c:dPt>
          <c:dPt>
            <c:idx val="4"/>
            <c:marker>
              <c:symbol val="none"/>
            </c:marker>
            <c:bubble3D val="0"/>
            <c:extLst>
              <c:ext xmlns:c16="http://schemas.microsoft.com/office/drawing/2014/chart" uri="{C3380CC4-5D6E-409C-BE32-E72D297353CC}">
                <c16:uniqueId val="{00000005-560B-48C3-AFFD-607DA8BAFA79}"/>
              </c:ext>
            </c:extLst>
          </c:dPt>
          <c:dPt>
            <c:idx val="5"/>
            <c:marker>
              <c:symbol val="none"/>
            </c:marker>
            <c:bubble3D val="0"/>
            <c:extLst>
              <c:ext xmlns:c16="http://schemas.microsoft.com/office/drawing/2014/chart" uri="{C3380CC4-5D6E-409C-BE32-E72D297353CC}">
                <c16:uniqueId val="{00000006-560B-48C3-AFFD-607DA8BAFA79}"/>
              </c:ext>
            </c:extLst>
          </c:dPt>
          <c:dPt>
            <c:idx val="7"/>
            <c:marker>
              <c:symbol val="none"/>
            </c:marker>
            <c:bubble3D val="0"/>
            <c:extLst>
              <c:ext xmlns:c16="http://schemas.microsoft.com/office/drawing/2014/chart" uri="{C3380CC4-5D6E-409C-BE32-E72D297353CC}">
                <c16:uniqueId val="{00000007-560B-48C3-AFFD-607DA8BAFA79}"/>
              </c:ext>
            </c:extLst>
          </c:dPt>
          <c:dPt>
            <c:idx val="9"/>
            <c:marker>
              <c:symbol val="none"/>
            </c:marker>
            <c:bubble3D val="0"/>
            <c:extLst>
              <c:ext xmlns:c16="http://schemas.microsoft.com/office/drawing/2014/chart" uri="{C3380CC4-5D6E-409C-BE32-E72D297353CC}">
                <c16:uniqueId val="{00000008-560B-48C3-AFFD-607DA8BAFA79}"/>
              </c:ext>
            </c:extLst>
          </c:dPt>
          <c:dPt>
            <c:idx val="10"/>
            <c:marker>
              <c:symbol val="none"/>
            </c:marker>
            <c:bubble3D val="0"/>
            <c:extLst>
              <c:ext xmlns:c16="http://schemas.microsoft.com/office/drawing/2014/chart" uri="{C3380CC4-5D6E-409C-BE32-E72D297353CC}">
                <c16:uniqueId val="{00000009-560B-48C3-AFFD-607DA8BAFA79}"/>
              </c:ext>
            </c:extLst>
          </c:dPt>
          <c:dPt>
            <c:idx val="11"/>
            <c:marker>
              <c:symbol val="none"/>
            </c:marker>
            <c:bubble3D val="0"/>
            <c:extLst>
              <c:ext xmlns:c16="http://schemas.microsoft.com/office/drawing/2014/chart" uri="{C3380CC4-5D6E-409C-BE32-E72D297353CC}">
                <c16:uniqueId val="{0000000A-560B-48C3-AFFD-607DA8BAFA79}"/>
              </c:ext>
            </c:extLst>
          </c:dPt>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2.11'!$T$6:$T$17</c:f>
              <c:numCache>
                <c:formatCode>General</c:formatCode>
                <c:ptCount val="12"/>
                <c:pt idx="1">
                  <c:v>1.38E-2</c:v>
                </c:pt>
                <c:pt idx="3">
                  <c:v>6.7999999999999996E-3</c:v>
                </c:pt>
                <c:pt idx="6">
                  <c:v>1.9E-3</c:v>
                </c:pt>
                <c:pt idx="8">
                  <c:v>1.1999999999999999E-3</c:v>
                </c:pt>
              </c:numCache>
            </c:numRef>
          </c:val>
          <c:smooth val="0"/>
          <c:extLst>
            <c:ext xmlns:c16="http://schemas.microsoft.com/office/drawing/2014/chart" uri="{C3380CC4-5D6E-409C-BE32-E72D297353CC}">
              <c16:uniqueId val="{0000000B-560B-48C3-AFFD-607DA8BAFA79}"/>
            </c:ext>
          </c:extLst>
        </c:ser>
        <c:dLbls>
          <c:showLegendKey val="0"/>
          <c:showVal val="0"/>
          <c:showCatName val="0"/>
          <c:showSerName val="0"/>
          <c:showPercent val="0"/>
          <c:showBubbleSize val="0"/>
        </c:dLbls>
        <c:marker val="1"/>
        <c:smooth val="0"/>
        <c:axId val="624144384"/>
        <c:axId val="624152256"/>
      </c:lineChart>
      <c:catAx>
        <c:axId val="624144384"/>
        <c:scaling>
          <c:orientation val="minMax"/>
        </c:scaling>
        <c:delete val="0"/>
        <c:axPos val="b"/>
        <c:title>
          <c:tx>
            <c:rich>
              <a:bodyPr rot="0" vert="horz"/>
              <a:lstStyle/>
              <a:p>
                <a:pPr>
                  <a:defRPr/>
                </a:pPr>
                <a:r>
                  <a:rPr lang="en-US"/>
                  <a:t>Distance from GKM (km)</a:t>
                </a:r>
              </a:p>
            </c:rich>
          </c:tx>
          <c:layout>
            <c:manualLayout>
              <c:xMode val="edge"/>
              <c:yMode val="edge"/>
              <c:x val="0.42395868108340762"/>
              <c:y val="0.91914449610178295"/>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65000"/>
                <a:lumOff val="35000"/>
              </a:schemeClr>
            </a:solidFill>
            <a:round/>
          </a:ln>
          <a:effectLst/>
        </c:spPr>
        <c:txPr>
          <a:bodyPr rot="2700000"/>
          <a:lstStyle/>
          <a:p>
            <a:pPr>
              <a:defRPr/>
            </a:pPr>
            <a:endParaRPr lang="en-US"/>
          </a:p>
        </c:txPr>
        <c:crossAx val="624152256"/>
        <c:crosses val="autoZero"/>
        <c:auto val="1"/>
        <c:lblAlgn val="ctr"/>
        <c:lblOffset val="100"/>
        <c:noMultiLvlLbl val="0"/>
      </c:catAx>
      <c:valAx>
        <c:axId val="624152256"/>
        <c:scaling>
          <c:orientation val="minMax"/>
          <c:max val="8.0000000000000016E-2"/>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200"/>
                </a:pPr>
                <a:r>
                  <a:rPr lang="en-US" sz="1200"/>
                  <a:t>Sediment Concentration (mg/kg)</a:t>
                </a:r>
              </a:p>
            </c:rich>
          </c:tx>
          <c:layout>
            <c:manualLayout>
              <c:xMode val="edge"/>
              <c:yMode val="edge"/>
              <c:x val="1.5804706317302571E-2"/>
              <c:y val="0.19073718927056946"/>
            </c:manualLayout>
          </c:layout>
          <c:overlay val="0"/>
          <c:spPr>
            <a:noFill/>
            <a:ln>
              <a:noFill/>
            </a:ln>
            <a:effectLst/>
          </c:spPr>
        </c:title>
        <c:numFmt formatCode="#,##0.00" sourceLinked="0"/>
        <c:majorTickMark val="out"/>
        <c:minorTickMark val="out"/>
        <c:tickLblPos val="nextTo"/>
        <c:spPr>
          <a:noFill/>
          <a:ln>
            <a:solidFill>
              <a:schemeClr val="tx1">
                <a:lumMod val="75000"/>
                <a:lumOff val="25000"/>
              </a:schemeClr>
            </a:solidFill>
          </a:ln>
          <a:effectLst/>
        </c:spPr>
        <c:txPr>
          <a:bodyPr rot="-60000000" vert="horz"/>
          <a:lstStyle/>
          <a:p>
            <a:pPr>
              <a:defRPr/>
            </a:pPr>
            <a:endParaRPr lang="en-US"/>
          </a:p>
        </c:txPr>
        <c:crossAx val="624144384"/>
        <c:crossesAt val="1"/>
        <c:crossBetween val="midCat"/>
      </c:valAx>
      <c:spPr>
        <a:ln>
          <a:solidFill>
            <a:schemeClr val="tx1">
              <a:lumMod val="75000"/>
              <a:lumOff val="25000"/>
            </a:schemeClr>
          </a:solidFill>
        </a:ln>
      </c:spPr>
    </c:plotArea>
    <c:legend>
      <c:legendPos val="b"/>
      <c:layout>
        <c:manualLayout>
          <c:xMode val="edge"/>
          <c:yMode val="edge"/>
          <c:x val="0.18980123180548622"/>
          <c:y val="0.12064750527317424"/>
          <c:w val="0.71224898767366818"/>
          <c:h val="0.18562542335573801"/>
        </c:manualLayout>
      </c:layout>
      <c:overlay val="0"/>
      <c:spPr>
        <a:noFill/>
        <a:ln>
          <a:noFill/>
        </a:ln>
        <a:effectLst/>
      </c:spPr>
      <c:txPr>
        <a:bodyPr rot="0" vert="horz"/>
        <a:lstStyle/>
        <a:p>
          <a:pPr>
            <a:defRPr sz="1000" b="0"/>
          </a:pPr>
          <a:endParaRPr lang="en-US"/>
        </a:p>
      </c:txPr>
    </c:legend>
    <c:plotVisOnly val="1"/>
    <c:dispBlanksAs val="zero"/>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Manganese in Sediment</a:t>
            </a:r>
          </a:p>
        </c:rich>
      </c:tx>
      <c:layout>
        <c:manualLayout>
          <c:xMode val="edge"/>
          <c:yMode val="edge"/>
          <c:x val="0.41767018288774044"/>
          <c:y val="3.4085397010105198E-2"/>
        </c:manualLayout>
      </c:layout>
      <c:overlay val="0"/>
      <c:spPr>
        <a:noFill/>
        <a:ln>
          <a:noFill/>
        </a:ln>
        <a:effectLst/>
      </c:spPr>
    </c:title>
    <c:autoTitleDeleted val="0"/>
    <c:plotArea>
      <c:layout>
        <c:manualLayout>
          <c:layoutTarget val="inner"/>
          <c:xMode val="edge"/>
          <c:yMode val="edge"/>
          <c:x val="0.13931191416969715"/>
          <c:y val="0.1176547309676816"/>
          <c:w val="0.80516620239765213"/>
          <c:h val="0.656224560652512"/>
        </c:manualLayout>
      </c:layout>
      <c:areaChart>
        <c:grouping val="standard"/>
        <c:varyColors val="0"/>
        <c:ser>
          <c:idx val="0"/>
          <c:order val="1"/>
          <c:tx>
            <c:strRef>
              <c:f>'Figure 2.11'!$C$4</c:f>
              <c:strCache>
                <c:ptCount val="1"/>
                <c:pt idx="0">
                  <c:v>Average When  GKM deposits present (8/11/2015 to 8/27/2015)</c:v>
                </c:pt>
              </c:strCache>
            </c:strRef>
          </c:tx>
          <c:spPr>
            <a:solidFill>
              <a:schemeClr val="tx2">
                <a:lumMod val="20000"/>
                <a:lumOff val="80000"/>
              </a:schemeClr>
            </a:solidFill>
            <a:ln w="12700">
              <a:solidFill>
                <a:schemeClr val="tx2">
                  <a:lumMod val="75000"/>
                </a:schemeClr>
              </a:solidFill>
            </a:ln>
            <a:effectLst/>
          </c:spP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2.11'!$G$6:$G$17</c:f>
              <c:numCache>
                <c:formatCode>General</c:formatCode>
                <c:ptCount val="12"/>
                <c:pt idx="0">
                  <c:v>798.75</c:v>
                </c:pt>
                <c:pt idx="1">
                  <c:v>1359.1</c:v>
                </c:pt>
                <c:pt idx="2">
                  <c:v>996.25</c:v>
                </c:pt>
                <c:pt idx="3">
                  <c:v>526</c:v>
                </c:pt>
                <c:pt idx="4">
                  <c:v>493.5</c:v>
                </c:pt>
                <c:pt idx="5">
                  <c:v>466.7</c:v>
                </c:pt>
                <c:pt idx="6">
                  <c:v>207.4</c:v>
                </c:pt>
                <c:pt idx="7">
                  <c:v>152.5</c:v>
                </c:pt>
                <c:pt idx="8">
                  <c:v>230.6</c:v>
                </c:pt>
                <c:pt idx="9">
                  <c:v>184.4</c:v>
                </c:pt>
                <c:pt idx="10">
                  <c:v>181.3</c:v>
                </c:pt>
                <c:pt idx="11">
                  <c:v>206</c:v>
                </c:pt>
              </c:numCache>
            </c:numRef>
          </c:val>
          <c:extLst>
            <c:ext xmlns:c16="http://schemas.microsoft.com/office/drawing/2014/chart" uri="{C3380CC4-5D6E-409C-BE32-E72D297353CC}">
              <c16:uniqueId val="{00000000-3099-4052-BB29-57F675F6E6C0}"/>
            </c:ext>
          </c:extLst>
        </c:ser>
        <c:dLbls>
          <c:showLegendKey val="0"/>
          <c:showVal val="0"/>
          <c:showCatName val="0"/>
          <c:showSerName val="0"/>
          <c:showPercent val="0"/>
          <c:showBubbleSize val="0"/>
        </c:dLbls>
        <c:axId val="624144384"/>
        <c:axId val="624152256"/>
      </c:areaChart>
      <c:lineChart>
        <c:grouping val="standard"/>
        <c:varyColors val="0"/>
        <c:ser>
          <c:idx val="2"/>
          <c:order val="0"/>
          <c:tx>
            <c:strRef>
              <c:f>'Figure 2.11'!$D$38</c:f>
              <c:strCache>
                <c:ptCount val="1"/>
                <c:pt idx="0">
                  <c:v>Maximum during GKM deposit period (8/11 to 8/27)</c:v>
                </c:pt>
              </c:strCache>
            </c:strRef>
          </c:tx>
          <c:spPr>
            <a:ln w="22225" cap="rnd">
              <a:solidFill>
                <a:schemeClr val="tx1">
                  <a:lumMod val="50000"/>
                  <a:lumOff val="50000"/>
                </a:schemeClr>
              </a:solidFill>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2.11'!$G$40:$G$51</c:f>
              <c:numCache>
                <c:formatCode>General</c:formatCode>
                <c:ptCount val="12"/>
                <c:pt idx="0">
                  <c:v>1100</c:v>
                </c:pt>
                <c:pt idx="1">
                  <c:v>3300</c:v>
                </c:pt>
                <c:pt idx="2">
                  <c:v>2000</c:v>
                </c:pt>
                <c:pt idx="3">
                  <c:v>970</c:v>
                </c:pt>
                <c:pt idx="4">
                  <c:v>750</c:v>
                </c:pt>
                <c:pt idx="5">
                  <c:v>600</c:v>
                </c:pt>
                <c:pt idx="6">
                  <c:v>370</c:v>
                </c:pt>
                <c:pt idx="7">
                  <c:v>210</c:v>
                </c:pt>
                <c:pt idx="8">
                  <c:v>540</c:v>
                </c:pt>
                <c:pt idx="9">
                  <c:v>230</c:v>
                </c:pt>
                <c:pt idx="10">
                  <c:v>260</c:v>
                </c:pt>
                <c:pt idx="11">
                  <c:v>280</c:v>
                </c:pt>
              </c:numCache>
            </c:numRef>
          </c:val>
          <c:smooth val="0"/>
          <c:extLst>
            <c:ext xmlns:c16="http://schemas.microsoft.com/office/drawing/2014/chart" uri="{C3380CC4-5D6E-409C-BE32-E72D297353CC}">
              <c16:uniqueId val="{00000001-3099-4052-BB29-57F675F6E6C0}"/>
            </c:ext>
          </c:extLst>
        </c:ser>
        <c:ser>
          <c:idx val="1"/>
          <c:order val="2"/>
          <c:tx>
            <c:strRef>
              <c:f>'Figure 2.11'!$D$22</c:f>
              <c:strCache>
                <c:ptCount val="1"/>
                <c:pt idx="0">
                  <c:v>Background (Aug 30 2015 to March 16, 2016)</c:v>
                </c:pt>
              </c:strCache>
            </c:strRef>
          </c:tx>
          <c:spPr>
            <a:ln w="22225" cap="rnd">
              <a:solidFill>
                <a:srgbClr val="FF0000">
                  <a:alpha val="54000"/>
                </a:srgbClr>
              </a:solidFill>
              <a:prstDash val="sysDash"/>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2.11'!$G$24:$G$35</c:f>
              <c:numCache>
                <c:formatCode>General</c:formatCode>
                <c:ptCount val="12"/>
                <c:pt idx="0">
                  <c:v>624.29999999999995</c:v>
                </c:pt>
                <c:pt idx="1">
                  <c:v>349.6</c:v>
                </c:pt>
                <c:pt idx="2">
                  <c:v>368.82</c:v>
                </c:pt>
                <c:pt idx="3">
                  <c:v>319.8</c:v>
                </c:pt>
                <c:pt idx="4">
                  <c:v>383.44</c:v>
                </c:pt>
                <c:pt idx="5">
                  <c:v>403.45</c:v>
                </c:pt>
                <c:pt idx="6">
                  <c:v>166.84</c:v>
                </c:pt>
                <c:pt idx="7">
                  <c:v>172.59</c:v>
                </c:pt>
                <c:pt idx="8">
                  <c:v>230</c:v>
                </c:pt>
                <c:pt idx="10">
                  <c:v>221</c:v>
                </c:pt>
                <c:pt idx="11">
                  <c:v>240.51</c:v>
                </c:pt>
              </c:numCache>
            </c:numRef>
          </c:val>
          <c:smooth val="0"/>
          <c:extLst>
            <c:ext xmlns:c16="http://schemas.microsoft.com/office/drawing/2014/chart" uri="{C3380CC4-5D6E-409C-BE32-E72D297353CC}">
              <c16:uniqueId val="{00000002-3099-4052-BB29-57F675F6E6C0}"/>
            </c:ext>
          </c:extLst>
        </c:ser>
        <c:ser>
          <c:idx val="3"/>
          <c:order val="3"/>
          <c:tx>
            <c:v>Fish Sampling Locations</c:v>
          </c:tx>
          <c:spPr>
            <a:ln w="28575" cap="rnd">
              <a:noFill/>
              <a:round/>
            </a:ln>
            <a:effectLst/>
          </c:spPr>
          <c:marker>
            <c:symbol val="square"/>
            <c:size val="8"/>
            <c:spPr>
              <a:solidFill>
                <a:schemeClr val="tx1">
                  <a:lumMod val="85000"/>
                  <a:lumOff val="15000"/>
                  <a:alpha val="94000"/>
                </a:schemeClr>
              </a:solidFill>
              <a:ln w="9525">
                <a:solidFill>
                  <a:schemeClr val="tx1">
                    <a:lumMod val="65000"/>
                    <a:lumOff val="35000"/>
                  </a:schemeClr>
                </a:solidFill>
              </a:ln>
              <a:effectLst/>
            </c:spPr>
          </c:marker>
          <c:dPt>
            <c:idx val="0"/>
            <c:marker>
              <c:symbol val="none"/>
            </c:marker>
            <c:bubble3D val="0"/>
            <c:extLst>
              <c:ext xmlns:c16="http://schemas.microsoft.com/office/drawing/2014/chart" uri="{C3380CC4-5D6E-409C-BE32-E72D297353CC}">
                <c16:uniqueId val="{00000003-3099-4052-BB29-57F675F6E6C0}"/>
              </c:ext>
            </c:extLst>
          </c:dPt>
          <c:dPt>
            <c:idx val="2"/>
            <c:marker>
              <c:symbol val="none"/>
            </c:marker>
            <c:bubble3D val="0"/>
            <c:extLst>
              <c:ext xmlns:c16="http://schemas.microsoft.com/office/drawing/2014/chart" uri="{C3380CC4-5D6E-409C-BE32-E72D297353CC}">
                <c16:uniqueId val="{00000004-3099-4052-BB29-57F675F6E6C0}"/>
              </c:ext>
            </c:extLst>
          </c:dPt>
          <c:dPt>
            <c:idx val="4"/>
            <c:marker>
              <c:symbol val="none"/>
            </c:marker>
            <c:bubble3D val="0"/>
            <c:extLst>
              <c:ext xmlns:c16="http://schemas.microsoft.com/office/drawing/2014/chart" uri="{C3380CC4-5D6E-409C-BE32-E72D297353CC}">
                <c16:uniqueId val="{00000005-3099-4052-BB29-57F675F6E6C0}"/>
              </c:ext>
            </c:extLst>
          </c:dPt>
          <c:dPt>
            <c:idx val="5"/>
            <c:marker>
              <c:symbol val="none"/>
            </c:marker>
            <c:bubble3D val="0"/>
            <c:extLst>
              <c:ext xmlns:c16="http://schemas.microsoft.com/office/drawing/2014/chart" uri="{C3380CC4-5D6E-409C-BE32-E72D297353CC}">
                <c16:uniqueId val="{00000006-3099-4052-BB29-57F675F6E6C0}"/>
              </c:ext>
            </c:extLst>
          </c:dPt>
          <c:dPt>
            <c:idx val="7"/>
            <c:marker>
              <c:symbol val="none"/>
            </c:marker>
            <c:bubble3D val="0"/>
            <c:extLst>
              <c:ext xmlns:c16="http://schemas.microsoft.com/office/drawing/2014/chart" uri="{C3380CC4-5D6E-409C-BE32-E72D297353CC}">
                <c16:uniqueId val="{00000007-3099-4052-BB29-57F675F6E6C0}"/>
              </c:ext>
            </c:extLst>
          </c:dPt>
          <c:dPt>
            <c:idx val="9"/>
            <c:marker>
              <c:symbol val="none"/>
            </c:marker>
            <c:bubble3D val="0"/>
            <c:extLst>
              <c:ext xmlns:c16="http://schemas.microsoft.com/office/drawing/2014/chart" uri="{C3380CC4-5D6E-409C-BE32-E72D297353CC}">
                <c16:uniqueId val="{00000008-3099-4052-BB29-57F675F6E6C0}"/>
              </c:ext>
            </c:extLst>
          </c:dPt>
          <c:dPt>
            <c:idx val="10"/>
            <c:marker>
              <c:symbol val="none"/>
            </c:marker>
            <c:bubble3D val="0"/>
            <c:extLst>
              <c:ext xmlns:c16="http://schemas.microsoft.com/office/drawing/2014/chart" uri="{C3380CC4-5D6E-409C-BE32-E72D297353CC}">
                <c16:uniqueId val="{00000009-3099-4052-BB29-57F675F6E6C0}"/>
              </c:ext>
            </c:extLst>
          </c:dPt>
          <c:dPt>
            <c:idx val="11"/>
            <c:marker>
              <c:symbol val="none"/>
            </c:marker>
            <c:bubble3D val="0"/>
            <c:extLst>
              <c:ext xmlns:c16="http://schemas.microsoft.com/office/drawing/2014/chart" uri="{C3380CC4-5D6E-409C-BE32-E72D297353CC}">
                <c16:uniqueId val="{0000000A-3099-4052-BB29-57F675F6E6C0}"/>
              </c:ext>
            </c:extLst>
          </c:dPt>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2.11'!$Q$6:$Q$17</c:f>
              <c:numCache>
                <c:formatCode>General</c:formatCode>
                <c:ptCount val="12"/>
                <c:pt idx="1">
                  <c:v>1359.1</c:v>
                </c:pt>
                <c:pt idx="3">
                  <c:v>526</c:v>
                </c:pt>
                <c:pt idx="6">
                  <c:v>207.4</c:v>
                </c:pt>
                <c:pt idx="8">
                  <c:v>230.6</c:v>
                </c:pt>
              </c:numCache>
            </c:numRef>
          </c:val>
          <c:smooth val="0"/>
          <c:extLst>
            <c:ext xmlns:c16="http://schemas.microsoft.com/office/drawing/2014/chart" uri="{C3380CC4-5D6E-409C-BE32-E72D297353CC}">
              <c16:uniqueId val="{0000000B-3099-4052-BB29-57F675F6E6C0}"/>
            </c:ext>
          </c:extLst>
        </c:ser>
        <c:dLbls>
          <c:showLegendKey val="0"/>
          <c:showVal val="0"/>
          <c:showCatName val="0"/>
          <c:showSerName val="0"/>
          <c:showPercent val="0"/>
          <c:showBubbleSize val="0"/>
        </c:dLbls>
        <c:marker val="1"/>
        <c:smooth val="0"/>
        <c:axId val="624144384"/>
        <c:axId val="624152256"/>
      </c:lineChart>
      <c:catAx>
        <c:axId val="624144384"/>
        <c:scaling>
          <c:orientation val="minMax"/>
        </c:scaling>
        <c:delete val="0"/>
        <c:axPos val="b"/>
        <c:title>
          <c:tx>
            <c:rich>
              <a:bodyPr rot="0" vert="horz"/>
              <a:lstStyle/>
              <a:p>
                <a:pPr>
                  <a:defRPr/>
                </a:pPr>
                <a:r>
                  <a:rPr lang="en-US"/>
                  <a:t>Distance from GKM (km)</a:t>
                </a:r>
              </a:p>
            </c:rich>
          </c:tx>
          <c:layout>
            <c:manualLayout>
              <c:xMode val="edge"/>
              <c:yMode val="edge"/>
              <c:x val="0.42395868108340762"/>
              <c:y val="0.91914449610178295"/>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65000"/>
                <a:lumOff val="35000"/>
              </a:schemeClr>
            </a:solidFill>
            <a:round/>
          </a:ln>
          <a:effectLst/>
        </c:spPr>
        <c:txPr>
          <a:bodyPr rot="2700000"/>
          <a:lstStyle/>
          <a:p>
            <a:pPr>
              <a:defRPr/>
            </a:pPr>
            <a:endParaRPr lang="en-US"/>
          </a:p>
        </c:txPr>
        <c:crossAx val="624152256"/>
        <c:crosses val="autoZero"/>
        <c:auto val="1"/>
        <c:lblAlgn val="ctr"/>
        <c:lblOffset val="100"/>
        <c:noMultiLvlLbl val="0"/>
      </c:catAx>
      <c:valAx>
        <c:axId val="624152256"/>
        <c:scaling>
          <c:orientation val="minMax"/>
          <c:max val="500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200"/>
                </a:pPr>
                <a:r>
                  <a:rPr lang="en-US" sz="1200"/>
                  <a:t>Sediment Concentration (mg/kg)</a:t>
                </a:r>
              </a:p>
            </c:rich>
          </c:tx>
          <c:layout>
            <c:manualLayout>
              <c:xMode val="edge"/>
              <c:yMode val="edge"/>
              <c:x val="1.5804706317302571E-2"/>
              <c:y val="0.19073718927056946"/>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vert="horz"/>
          <a:lstStyle/>
          <a:p>
            <a:pPr>
              <a:defRPr/>
            </a:pPr>
            <a:endParaRPr lang="en-US"/>
          </a:p>
        </c:txPr>
        <c:crossAx val="624144384"/>
        <c:crossesAt val="1"/>
        <c:crossBetween val="midCat"/>
      </c:valAx>
      <c:spPr>
        <a:ln>
          <a:solidFill>
            <a:schemeClr val="tx1">
              <a:lumMod val="75000"/>
              <a:lumOff val="25000"/>
            </a:schemeClr>
          </a:solidFill>
        </a:ln>
      </c:spPr>
    </c:plotArea>
    <c:legend>
      <c:legendPos val="b"/>
      <c:layout>
        <c:manualLayout>
          <c:xMode val="edge"/>
          <c:yMode val="edge"/>
          <c:x val="0.22948798014213551"/>
          <c:y val="0.13306099748035982"/>
          <c:w val="0.71224898767366818"/>
          <c:h val="0.18562542335573801"/>
        </c:manualLayout>
      </c:layout>
      <c:overlay val="0"/>
      <c:spPr>
        <a:noFill/>
        <a:ln>
          <a:noFill/>
        </a:ln>
        <a:effectLst/>
      </c:spPr>
      <c:txPr>
        <a:bodyPr rot="0" vert="horz"/>
        <a:lstStyle/>
        <a:p>
          <a:pPr>
            <a:defRPr sz="1000" b="0"/>
          </a:pPr>
          <a:endParaRPr lang="en-US"/>
        </a:p>
      </c:txPr>
    </c:legend>
    <c:plotVisOnly val="1"/>
    <c:dispBlanksAs val="zero"/>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r>
              <a:rPr lang="en-US" sz="1600"/>
              <a:t>Aluminum,</a:t>
            </a:r>
            <a:r>
              <a:rPr lang="en-US" sz="1600" baseline="0"/>
              <a:t> Al</a:t>
            </a:r>
            <a:endParaRPr lang="en-US" sz="1600"/>
          </a:p>
        </c:rich>
      </c:tx>
      <c:layout>
        <c:manualLayout>
          <c:xMode val="edge"/>
          <c:yMode val="edge"/>
          <c:x val="0.3959027755462759"/>
          <c:y val="3.822512751943742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753464353521583"/>
          <c:y val="0.1378638637151488"/>
          <c:w val="0.81782052740292799"/>
          <c:h val="0.69811741692665774"/>
        </c:manualLayout>
      </c:layout>
      <c:areaChart>
        <c:grouping val="standard"/>
        <c:varyColors val="0"/>
        <c:ser>
          <c:idx val="1"/>
          <c:order val="0"/>
          <c:tx>
            <c:strRef>
              <c:f>'Figure 2.12'!$G$5</c:f>
              <c:strCache>
                <c:ptCount val="1"/>
                <c:pt idx="0">
                  <c:v>Total</c:v>
                </c:pt>
              </c:strCache>
            </c:strRef>
          </c:tx>
          <c:spPr>
            <a:solidFill>
              <a:srgbClr val="EADD34"/>
            </a:solidFill>
            <a:ln w="0">
              <a:solidFill>
                <a:schemeClr val="accent6">
                  <a:lumMod val="75000"/>
                  <a:alpha val="63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2.12'!$G$6:$G$47</c:f>
              <c:numCache>
                <c:formatCode>General</c:formatCode>
                <c:ptCount val="42"/>
                <c:pt idx="0">
                  <c:v>176</c:v>
                </c:pt>
                <c:pt idx="1">
                  <c:v>171</c:v>
                </c:pt>
                <c:pt idx="2">
                  <c:v>220</c:v>
                </c:pt>
                <c:pt idx="3">
                  <c:v>128</c:v>
                </c:pt>
                <c:pt idx="4">
                  <c:v>139</c:v>
                </c:pt>
                <c:pt idx="5">
                  <c:v>122</c:v>
                </c:pt>
                <c:pt idx="6">
                  <c:v>123</c:v>
                </c:pt>
                <c:pt idx="7">
                  <c:v>119</c:v>
                </c:pt>
                <c:pt idx="8">
                  <c:v>227</c:v>
                </c:pt>
                <c:pt idx="9">
                  <c:v>1349</c:v>
                </c:pt>
                <c:pt idx="10">
                  <c:v>5530</c:v>
                </c:pt>
                <c:pt idx="11">
                  <c:v>9210</c:v>
                </c:pt>
                <c:pt idx="12">
                  <c:v>12300</c:v>
                </c:pt>
                <c:pt idx="13">
                  <c:v>28215.265492860577</c:v>
                </c:pt>
                <c:pt idx="14">
                  <c:v>6373</c:v>
                </c:pt>
                <c:pt idx="15">
                  <c:v>2349</c:v>
                </c:pt>
                <c:pt idx="16">
                  <c:v>3000</c:v>
                </c:pt>
                <c:pt idx="17">
                  <c:v>1337</c:v>
                </c:pt>
                <c:pt idx="18">
                  <c:v>1185</c:v>
                </c:pt>
                <c:pt idx="19">
                  <c:v>865</c:v>
                </c:pt>
                <c:pt idx="20">
                  <c:v>757</c:v>
                </c:pt>
                <c:pt idx="21">
                  <c:v>930</c:v>
                </c:pt>
                <c:pt idx="22">
                  <c:v>600</c:v>
                </c:pt>
                <c:pt idx="23">
                  <c:v>803</c:v>
                </c:pt>
                <c:pt idx="24">
                  <c:v>627</c:v>
                </c:pt>
                <c:pt idx="25">
                  <c:v>620</c:v>
                </c:pt>
                <c:pt idx="26">
                  <c:v>100</c:v>
                </c:pt>
                <c:pt idx="27">
                  <c:v>538</c:v>
                </c:pt>
                <c:pt idx="28">
                  <c:v>598</c:v>
                </c:pt>
                <c:pt idx="29">
                  <c:v>270</c:v>
                </c:pt>
                <c:pt idx="30">
                  <c:v>526</c:v>
                </c:pt>
                <c:pt idx="31">
                  <c:v>603</c:v>
                </c:pt>
                <c:pt idx="32">
                  <c:v>469</c:v>
                </c:pt>
                <c:pt idx="33">
                  <c:v>97</c:v>
                </c:pt>
                <c:pt idx="34">
                  <c:v>364</c:v>
                </c:pt>
                <c:pt idx="35">
                  <c:v>271</c:v>
                </c:pt>
                <c:pt idx="36">
                  <c:v>90</c:v>
                </c:pt>
                <c:pt idx="37">
                  <c:v>239</c:v>
                </c:pt>
                <c:pt idx="38">
                  <c:v>211</c:v>
                </c:pt>
                <c:pt idx="39">
                  <c:v>130</c:v>
                </c:pt>
                <c:pt idx="40">
                  <c:v>130</c:v>
                </c:pt>
                <c:pt idx="41">
                  <c:v>130</c:v>
                </c:pt>
              </c:numCache>
            </c:numRef>
          </c:val>
          <c:extLst>
            <c:ext xmlns:c16="http://schemas.microsoft.com/office/drawing/2014/chart" uri="{C3380CC4-5D6E-409C-BE32-E72D297353CC}">
              <c16:uniqueId val="{00000000-7455-45F1-975E-61E1BFEF9AC8}"/>
            </c:ext>
          </c:extLst>
        </c:ser>
        <c:ser>
          <c:idx val="0"/>
          <c:order val="1"/>
          <c:tx>
            <c:strRef>
              <c:f>'Figure 2.12'!$F$5</c:f>
              <c:strCache>
                <c:ptCount val="1"/>
                <c:pt idx="0">
                  <c:v>Dissolved</c:v>
                </c:pt>
              </c:strCache>
            </c:strRef>
          </c:tx>
          <c:spPr>
            <a:solidFill>
              <a:schemeClr val="accent1">
                <a:lumMod val="75000"/>
              </a:schemeClr>
            </a:solidFill>
            <a:ln>
              <a:solidFill>
                <a:schemeClr val="accent6">
                  <a:lumMod val="75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2.12'!$F$6:$F$47</c:f>
              <c:numCache>
                <c:formatCode>#,##0.0</c:formatCode>
                <c:ptCount val="42"/>
                <c:pt idx="0">
                  <c:v>20</c:v>
                </c:pt>
                <c:pt idx="1">
                  <c:v>20</c:v>
                </c:pt>
                <c:pt idx="2">
                  <c:v>20</c:v>
                </c:pt>
                <c:pt idx="3">
                  <c:v>20</c:v>
                </c:pt>
                <c:pt idx="4">
                  <c:v>26</c:v>
                </c:pt>
                <c:pt idx="5">
                  <c:v>59.4</c:v>
                </c:pt>
                <c:pt idx="6">
                  <c:v>27</c:v>
                </c:pt>
                <c:pt idx="7">
                  <c:v>61.1</c:v>
                </c:pt>
                <c:pt idx="8">
                  <c:v>47.5</c:v>
                </c:pt>
                <c:pt idx="9">
                  <c:v>29</c:v>
                </c:pt>
                <c:pt idx="10">
                  <c:v>20</c:v>
                </c:pt>
                <c:pt idx="11">
                  <c:v>20</c:v>
                </c:pt>
                <c:pt idx="12">
                  <c:v>20</c:v>
                </c:pt>
                <c:pt idx="13">
                  <c:v>70.131892529078101</c:v>
                </c:pt>
                <c:pt idx="14">
                  <c:v>40</c:v>
                </c:pt>
                <c:pt idx="15">
                  <c:v>22</c:v>
                </c:pt>
                <c:pt idx="16">
                  <c:v>20.6</c:v>
                </c:pt>
                <c:pt idx="17">
                  <c:v>18</c:v>
                </c:pt>
                <c:pt idx="18">
                  <c:v>36</c:v>
                </c:pt>
                <c:pt idx="19">
                  <c:v>17</c:v>
                </c:pt>
                <c:pt idx="20">
                  <c:v>19</c:v>
                </c:pt>
                <c:pt idx="21">
                  <c:v>42</c:v>
                </c:pt>
                <c:pt idx="22">
                  <c:v>72</c:v>
                </c:pt>
                <c:pt idx="23">
                  <c:v>20</c:v>
                </c:pt>
                <c:pt idx="24">
                  <c:v>53</c:v>
                </c:pt>
                <c:pt idx="25">
                  <c:v>32</c:v>
                </c:pt>
                <c:pt idx="26">
                  <c:v>36</c:v>
                </c:pt>
                <c:pt idx="27">
                  <c:v>48</c:v>
                </c:pt>
                <c:pt idx="28">
                  <c:v>53</c:v>
                </c:pt>
                <c:pt idx="29">
                  <c:v>45</c:v>
                </c:pt>
                <c:pt idx="30">
                  <c:v>41.6</c:v>
                </c:pt>
                <c:pt idx="31">
                  <c:v>27.1</c:v>
                </c:pt>
                <c:pt idx="32">
                  <c:v>32.9</c:v>
                </c:pt>
                <c:pt idx="33">
                  <c:v>50</c:v>
                </c:pt>
                <c:pt idx="34">
                  <c:v>84</c:v>
                </c:pt>
                <c:pt idx="35">
                  <c:v>33</c:v>
                </c:pt>
                <c:pt idx="36">
                  <c:v>25</c:v>
                </c:pt>
                <c:pt idx="37">
                  <c:v>20</c:v>
                </c:pt>
                <c:pt idx="38">
                  <c:v>25</c:v>
                </c:pt>
                <c:pt idx="39">
                  <c:v>25</c:v>
                </c:pt>
                <c:pt idx="40">
                  <c:v>25</c:v>
                </c:pt>
                <c:pt idx="41">
                  <c:v>25</c:v>
                </c:pt>
              </c:numCache>
            </c:numRef>
          </c:val>
          <c:extLst>
            <c:ext xmlns:c16="http://schemas.microsoft.com/office/drawing/2014/chart" uri="{C3380CC4-5D6E-409C-BE32-E72D297353CC}">
              <c16:uniqueId val="{00000001-7455-45F1-975E-61E1BFEF9AC8}"/>
            </c:ext>
          </c:extLst>
        </c:ser>
        <c:dLbls>
          <c:showLegendKey val="0"/>
          <c:showVal val="0"/>
          <c:showCatName val="0"/>
          <c:showSerName val="0"/>
          <c:showPercent val="0"/>
          <c:showBubbleSize val="0"/>
        </c:dLbls>
        <c:axId val="575725744"/>
        <c:axId val="575726400"/>
      </c:areaChart>
      <c:lineChart>
        <c:grouping val="standard"/>
        <c:varyColors val="0"/>
        <c:ser>
          <c:idx val="2"/>
          <c:order val="2"/>
          <c:tx>
            <c:strRef>
              <c:f>'Figure 2.12'!$H$5</c:f>
              <c:strCache>
                <c:ptCount val="1"/>
                <c:pt idx="0">
                  <c:v>Acute Criteria: Total Recoverable</c:v>
                </c:pt>
              </c:strCache>
            </c:strRef>
          </c:tx>
          <c:spPr>
            <a:ln w="22225" cap="rnd">
              <a:solidFill>
                <a:srgbClr val="FF0000"/>
              </a:solidFill>
              <a:round/>
            </a:ln>
            <a:effectLst/>
          </c:spPr>
          <c:marker>
            <c:symbol val="none"/>
          </c:marke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2.12'!$H$6:$H$47</c:f>
              <c:numCache>
                <c:formatCode>#,##0</c:formatCode>
                <c:ptCount val="42"/>
                <c:pt idx="0">
                  <c:v>6847.6943006859019</c:v>
                </c:pt>
                <c:pt idx="1">
                  <c:v>6847.6943006859019</c:v>
                </c:pt>
                <c:pt idx="2">
                  <c:v>6847.6943006859019</c:v>
                </c:pt>
                <c:pt idx="3">
                  <c:v>6847.6943006859019</c:v>
                </c:pt>
                <c:pt idx="4">
                  <c:v>6847.6943006859019</c:v>
                </c:pt>
                <c:pt idx="5">
                  <c:v>6791.2637770229258</c:v>
                </c:pt>
                <c:pt idx="6">
                  <c:v>6734.959482771199</c:v>
                </c:pt>
                <c:pt idx="7">
                  <c:v>6734.959482771199</c:v>
                </c:pt>
                <c:pt idx="8">
                  <c:v>6734.959482771199</c:v>
                </c:pt>
                <c:pt idx="9">
                  <c:v>6734.959482771199</c:v>
                </c:pt>
                <c:pt idx="10">
                  <c:v>7303.6261178058994</c:v>
                </c:pt>
                <c:pt idx="11">
                  <c:v>7943.2461241149649</c:v>
                </c:pt>
                <c:pt idx="12">
                  <c:v>8537.0679414960632</c:v>
                </c:pt>
                <c:pt idx="13">
                  <c:v>9203.3830029484452</c:v>
                </c:pt>
                <c:pt idx="14">
                  <c:v>7188.9017055623453</c:v>
                </c:pt>
                <c:pt idx="15">
                  <c:v>6960.932121003294</c:v>
                </c:pt>
                <c:pt idx="16">
                  <c:v>6734.959482771199</c:v>
                </c:pt>
                <c:pt idx="17">
                  <c:v>6622.7315263458886</c:v>
                </c:pt>
                <c:pt idx="18">
                  <c:v>6511.0143680079482</c:v>
                </c:pt>
                <c:pt idx="19">
                  <c:v>6511.0143680079482</c:v>
                </c:pt>
                <c:pt idx="20">
                  <c:v>6511.0143680079482</c:v>
                </c:pt>
                <c:pt idx="21">
                  <c:v>6847.6943006859019</c:v>
                </c:pt>
                <c:pt idx="22">
                  <c:v>7188.9017055623453</c:v>
                </c:pt>
                <c:pt idx="23">
                  <c:v>6622.7315263458886</c:v>
                </c:pt>
                <c:pt idx="24">
                  <c:v>6069.3353061160051</c:v>
                </c:pt>
                <c:pt idx="25">
                  <c:v>6734.959482771199</c:v>
                </c:pt>
                <c:pt idx="26">
                  <c:v>6904.2505737766469</c:v>
                </c:pt>
                <c:pt idx="27">
                  <c:v>7074.6691597150248</c:v>
                </c:pt>
                <c:pt idx="28">
                  <c:v>7188.9017055623453</c:v>
                </c:pt>
                <c:pt idx="29">
                  <c:v>6904.2505737766469</c:v>
                </c:pt>
                <c:pt idx="30">
                  <c:v>6622.7315263458886</c:v>
                </c:pt>
                <c:pt idx="31">
                  <c:v>6622.7315263458886</c:v>
                </c:pt>
                <c:pt idx="32">
                  <c:v>6847.6943006859019</c:v>
                </c:pt>
                <c:pt idx="33">
                  <c:v>6847.6943006859019</c:v>
                </c:pt>
                <c:pt idx="34">
                  <c:v>6791.2637770229258</c:v>
                </c:pt>
                <c:pt idx="35">
                  <c:v>6069.3353061160051</c:v>
                </c:pt>
                <c:pt idx="36">
                  <c:v>6734.959482771199</c:v>
                </c:pt>
                <c:pt idx="37">
                  <c:v>7188.9017055623453</c:v>
                </c:pt>
                <c:pt idx="38">
                  <c:v>6734.959482771199</c:v>
                </c:pt>
                <c:pt idx="39">
                  <c:v>6847.6943006859019</c:v>
                </c:pt>
                <c:pt idx="40">
                  <c:v>6847.6943006859019</c:v>
                </c:pt>
                <c:pt idx="41">
                  <c:v>6734.959482771199</c:v>
                </c:pt>
              </c:numCache>
            </c:numRef>
          </c:val>
          <c:smooth val="0"/>
          <c:extLst>
            <c:ext xmlns:c16="http://schemas.microsoft.com/office/drawing/2014/chart" uri="{C3380CC4-5D6E-409C-BE32-E72D297353CC}">
              <c16:uniqueId val="{00000002-7455-45F1-975E-61E1BFEF9AC8}"/>
            </c:ext>
          </c:extLst>
        </c:ser>
        <c:ser>
          <c:idx val="3"/>
          <c:order val="3"/>
          <c:tx>
            <c:strRef>
              <c:f>'Figure 2.12'!$I$5</c:f>
              <c:strCache>
                <c:ptCount val="1"/>
                <c:pt idx="0">
                  <c:v>Chronic Criteria: Total Recoverable</c:v>
                </c:pt>
              </c:strCache>
            </c:strRef>
          </c:tx>
          <c:spPr>
            <a:ln w="22225" cap="rnd">
              <a:solidFill>
                <a:schemeClr val="accent2">
                  <a:lumMod val="75000"/>
                </a:schemeClr>
              </a:solidFill>
              <a:prstDash val="sysDash"/>
              <a:round/>
            </a:ln>
            <a:effectLst/>
          </c:spPr>
          <c:marker>
            <c:symbol val="none"/>
          </c:marker>
          <c:val>
            <c:numRef>
              <c:f>'Figure 2.12'!$I$6:$I$47</c:f>
              <c:numCache>
                <c:formatCode>#,##0</c:formatCode>
                <c:ptCount val="42"/>
                <c:pt idx="0">
                  <c:v>977.56743447406643</c:v>
                </c:pt>
                <c:pt idx="1">
                  <c:v>977.56743447406643</c:v>
                </c:pt>
                <c:pt idx="2">
                  <c:v>977.56743447406643</c:v>
                </c:pt>
                <c:pt idx="3">
                  <c:v>977.56743447406643</c:v>
                </c:pt>
                <c:pt idx="4">
                  <c:v>977.56743447406643</c:v>
                </c:pt>
                <c:pt idx="5">
                  <c:v>969.51149041159306</c:v>
                </c:pt>
                <c:pt idx="6">
                  <c:v>961.47356668651958</c:v>
                </c:pt>
                <c:pt idx="7">
                  <c:v>961.47356668651958</c:v>
                </c:pt>
                <c:pt idx="8">
                  <c:v>961.47356668651958</c:v>
                </c:pt>
                <c:pt idx="9">
                  <c:v>961.47356668651958</c:v>
                </c:pt>
                <c:pt idx="10">
                  <c:v>1042.6556345580632</c:v>
                </c:pt>
                <c:pt idx="11">
                  <c:v>1133.9669082729556</c:v>
                </c:pt>
                <c:pt idx="12">
                  <c:v>1218.740095430833</c:v>
                </c:pt>
                <c:pt idx="13">
                  <c:v>1313.8623185578492</c:v>
                </c:pt>
                <c:pt idx="14">
                  <c:v>1026.2777350164276</c:v>
                </c:pt>
                <c:pt idx="15">
                  <c:v>993.73311019385051</c:v>
                </c:pt>
                <c:pt idx="16">
                  <c:v>961.47356668651958</c:v>
                </c:pt>
                <c:pt idx="17">
                  <c:v>945.45205774912893</c:v>
                </c:pt>
                <c:pt idx="18">
                  <c:v>929.50346964521566</c:v>
                </c:pt>
                <c:pt idx="19">
                  <c:v>929.50346964521566</c:v>
                </c:pt>
                <c:pt idx="20">
                  <c:v>929.50346964521566</c:v>
                </c:pt>
                <c:pt idx="21">
                  <c:v>977.56743447406643</c:v>
                </c:pt>
                <c:pt idx="22">
                  <c:v>1026.2777350164276</c:v>
                </c:pt>
                <c:pt idx="23">
                  <c:v>945.45205774912893</c:v>
                </c:pt>
                <c:pt idx="24">
                  <c:v>866.44997332436265</c:v>
                </c:pt>
                <c:pt idx="25">
                  <c:v>961.47356668651958</c:v>
                </c:pt>
                <c:pt idx="26">
                  <c:v>985.6413303521573</c:v>
                </c:pt>
                <c:pt idx="27">
                  <c:v>1009.9700536460399</c:v>
                </c:pt>
                <c:pt idx="28">
                  <c:v>1026.2777350164276</c:v>
                </c:pt>
                <c:pt idx="29">
                  <c:v>985.6413303521573</c:v>
                </c:pt>
                <c:pt idx="30">
                  <c:v>945.45205774912893</c:v>
                </c:pt>
                <c:pt idx="31">
                  <c:v>945.45205774912893</c:v>
                </c:pt>
                <c:pt idx="32">
                  <c:v>977.56743447406643</c:v>
                </c:pt>
                <c:pt idx="33">
                  <c:v>977.56743447406643</c:v>
                </c:pt>
                <c:pt idx="34">
                  <c:v>969.51149041159306</c:v>
                </c:pt>
                <c:pt idx="35">
                  <c:v>866.44997332436265</c:v>
                </c:pt>
                <c:pt idx="36">
                  <c:v>961.47356668651958</c:v>
                </c:pt>
                <c:pt idx="37">
                  <c:v>1026.2777350164276</c:v>
                </c:pt>
                <c:pt idx="38">
                  <c:v>961.47356668651958</c:v>
                </c:pt>
                <c:pt idx="39">
                  <c:v>977.56743447406643</c:v>
                </c:pt>
                <c:pt idx="40">
                  <c:v>977.56743447406643</c:v>
                </c:pt>
                <c:pt idx="41">
                  <c:v>961.47356668651958</c:v>
                </c:pt>
              </c:numCache>
            </c:numRef>
          </c:val>
          <c:smooth val="0"/>
          <c:extLst>
            <c:ext xmlns:c16="http://schemas.microsoft.com/office/drawing/2014/chart" uri="{C3380CC4-5D6E-409C-BE32-E72D297353CC}">
              <c16:uniqueId val="{00000003-7455-45F1-975E-61E1BFEF9AC8}"/>
            </c:ext>
          </c:extLst>
        </c:ser>
        <c:dLbls>
          <c:showLegendKey val="0"/>
          <c:showVal val="0"/>
          <c:showCatName val="0"/>
          <c:showSerName val="0"/>
          <c:showPercent val="0"/>
          <c:showBubbleSize val="0"/>
        </c:dLbls>
        <c:marker val="1"/>
        <c:smooth val="0"/>
        <c:axId val="575725744"/>
        <c:axId val="575726400"/>
      </c:lineChart>
      <c:catAx>
        <c:axId val="575725744"/>
        <c:scaling>
          <c:orientation val="minMax"/>
        </c:scaling>
        <c:delete val="0"/>
        <c:axPos val="b"/>
        <c:numFmt formatCode="m/d\ h:mm;@"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6400"/>
        <c:crosses val="autoZero"/>
        <c:auto val="0"/>
        <c:lblAlgn val="ctr"/>
        <c:lblOffset val="100"/>
        <c:tickLblSkip val="6"/>
        <c:tickMarkSkip val="3"/>
        <c:noMultiLvlLbl val="0"/>
      </c:catAx>
      <c:valAx>
        <c:axId val="575726400"/>
        <c:scaling>
          <c:logBase val="10"/>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r>
                  <a:rPr lang="en-US" sz="1300"/>
                  <a:t>Water Concentration (µg/L)</a:t>
                </a:r>
              </a:p>
            </c:rich>
          </c:tx>
          <c:layout>
            <c:manualLayout>
              <c:xMode val="edge"/>
              <c:yMode val="edge"/>
              <c:x val="2.0762743490857806E-3"/>
              <c:y val="0.26744564948249394"/>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5744"/>
        <c:crosses val="autoZero"/>
        <c:crossBetween val="between"/>
      </c:valAx>
      <c:spPr>
        <a:noFill/>
        <a:ln>
          <a:solidFill>
            <a:schemeClr val="bg1">
              <a:lumMod val="50000"/>
            </a:schemeClr>
          </a:solidFill>
        </a:ln>
        <a:effectLst/>
      </c:spPr>
    </c:plotArea>
    <c:legend>
      <c:legendPos val="b"/>
      <c:layout>
        <c:manualLayout>
          <c:xMode val="edge"/>
          <c:yMode val="edge"/>
          <c:x val="0.45529506915445545"/>
          <c:y val="0.16638360882855746"/>
          <c:w val="0.54044033950111936"/>
          <c:h val="0.16982376139842989"/>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r>
              <a:rPr lang="en-US" sz="1600"/>
              <a:t>Copper, Cu</a:t>
            </a:r>
          </a:p>
        </c:rich>
      </c:tx>
      <c:layout>
        <c:manualLayout>
          <c:xMode val="edge"/>
          <c:yMode val="edge"/>
          <c:x val="0.47147630553060527"/>
          <c:y val="2.879109564471509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753464353521583"/>
          <c:y val="0.1378638637151488"/>
          <c:w val="0.81782052740292799"/>
          <c:h val="0.69811741692665774"/>
        </c:manualLayout>
      </c:layout>
      <c:areaChart>
        <c:grouping val="standard"/>
        <c:varyColors val="0"/>
        <c:ser>
          <c:idx val="1"/>
          <c:order val="0"/>
          <c:tx>
            <c:strRef>
              <c:f>'Figure 2.12'!$L$5</c:f>
              <c:strCache>
                <c:ptCount val="1"/>
                <c:pt idx="0">
                  <c:v>Total</c:v>
                </c:pt>
              </c:strCache>
            </c:strRef>
          </c:tx>
          <c:spPr>
            <a:solidFill>
              <a:srgbClr val="EADD34"/>
            </a:solidFill>
            <a:ln w="0">
              <a:solidFill>
                <a:schemeClr val="accent6">
                  <a:lumMod val="75000"/>
                  <a:alpha val="63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2.12'!$L$6:$L$47</c:f>
              <c:numCache>
                <c:formatCode>General</c:formatCode>
                <c:ptCount val="42"/>
                <c:pt idx="0">
                  <c:v>2.7</c:v>
                </c:pt>
                <c:pt idx="1">
                  <c:v>2.5</c:v>
                </c:pt>
                <c:pt idx="2">
                  <c:v>3.31</c:v>
                </c:pt>
                <c:pt idx="3">
                  <c:v>2.4</c:v>
                </c:pt>
                <c:pt idx="4">
                  <c:v>3.9</c:v>
                </c:pt>
                <c:pt idx="5">
                  <c:v>2.5299999999999998</c:v>
                </c:pt>
                <c:pt idx="6">
                  <c:v>4</c:v>
                </c:pt>
                <c:pt idx="7">
                  <c:v>2.57</c:v>
                </c:pt>
                <c:pt idx="8">
                  <c:v>3.65</c:v>
                </c:pt>
                <c:pt idx="9">
                  <c:v>48.8</c:v>
                </c:pt>
                <c:pt idx="10">
                  <c:v>69.5</c:v>
                </c:pt>
                <c:pt idx="11">
                  <c:v>278</c:v>
                </c:pt>
                <c:pt idx="12">
                  <c:v>395</c:v>
                </c:pt>
                <c:pt idx="13">
                  <c:v>651.983937432468</c:v>
                </c:pt>
                <c:pt idx="14">
                  <c:v>198</c:v>
                </c:pt>
                <c:pt idx="15">
                  <c:v>75</c:v>
                </c:pt>
                <c:pt idx="16">
                  <c:v>57</c:v>
                </c:pt>
                <c:pt idx="17">
                  <c:v>44.5</c:v>
                </c:pt>
                <c:pt idx="18">
                  <c:v>39.299999999999997</c:v>
                </c:pt>
                <c:pt idx="19">
                  <c:v>29.2</c:v>
                </c:pt>
                <c:pt idx="20">
                  <c:v>26.3</c:v>
                </c:pt>
                <c:pt idx="21">
                  <c:v>32.4</c:v>
                </c:pt>
                <c:pt idx="22">
                  <c:v>21.2</c:v>
                </c:pt>
                <c:pt idx="23">
                  <c:v>15.8</c:v>
                </c:pt>
                <c:pt idx="24">
                  <c:v>33.5</c:v>
                </c:pt>
                <c:pt idx="25">
                  <c:v>16.600000000000001</c:v>
                </c:pt>
                <c:pt idx="26">
                  <c:v>3.4</c:v>
                </c:pt>
                <c:pt idx="27">
                  <c:v>16</c:v>
                </c:pt>
                <c:pt idx="28">
                  <c:v>21.7</c:v>
                </c:pt>
                <c:pt idx="29">
                  <c:v>6.4</c:v>
                </c:pt>
                <c:pt idx="30">
                  <c:v>9.5399999999999991</c:v>
                </c:pt>
                <c:pt idx="31">
                  <c:v>11.7</c:v>
                </c:pt>
                <c:pt idx="32">
                  <c:v>9.42</c:v>
                </c:pt>
                <c:pt idx="33">
                  <c:v>10</c:v>
                </c:pt>
                <c:pt idx="34">
                  <c:v>13</c:v>
                </c:pt>
                <c:pt idx="35">
                  <c:v>11.9</c:v>
                </c:pt>
                <c:pt idx="36">
                  <c:v>3.4</c:v>
                </c:pt>
                <c:pt idx="37">
                  <c:v>10.1</c:v>
                </c:pt>
                <c:pt idx="38">
                  <c:v>9.6999999999999993</c:v>
                </c:pt>
                <c:pt idx="39">
                  <c:v>3.9</c:v>
                </c:pt>
                <c:pt idx="40">
                  <c:v>3.9</c:v>
                </c:pt>
                <c:pt idx="41">
                  <c:v>3.9</c:v>
                </c:pt>
              </c:numCache>
            </c:numRef>
          </c:val>
          <c:extLst>
            <c:ext xmlns:c16="http://schemas.microsoft.com/office/drawing/2014/chart" uri="{C3380CC4-5D6E-409C-BE32-E72D297353CC}">
              <c16:uniqueId val="{00000000-16E9-4086-87E2-EB19AA3CBD6B}"/>
            </c:ext>
          </c:extLst>
        </c:ser>
        <c:ser>
          <c:idx val="0"/>
          <c:order val="1"/>
          <c:tx>
            <c:strRef>
              <c:f>'Figure 2.12'!$K$5</c:f>
              <c:strCache>
                <c:ptCount val="1"/>
                <c:pt idx="0">
                  <c:v>Dissolved</c:v>
                </c:pt>
              </c:strCache>
            </c:strRef>
          </c:tx>
          <c:spPr>
            <a:solidFill>
              <a:schemeClr val="accent1">
                <a:lumMod val="75000"/>
              </a:schemeClr>
            </a:solidFill>
            <a:ln>
              <a:solidFill>
                <a:schemeClr val="accent6">
                  <a:lumMod val="75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2.12'!$K$6:$K$47</c:f>
              <c:numCache>
                <c:formatCode>#,##0.0</c:formatCode>
                <c:ptCount val="42"/>
                <c:pt idx="0">
                  <c:v>1.7</c:v>
                </c:pt>
                <c:pt idx="1">
                  <c:v>1.56</c:v>
                </c:pt>
                <c:pt idx="2">
                  <c:v>1.62</c:v>
                </c:pt>
                <c:pt idx="3">
                  <c:v>1.2</c:v>
                </c:pt>
                <c:pt idx="4">
                  <c:v>3.6</c:v>
                </c:pt>
                <c:pt idx="5">
                  <c:v>4.09</c:v>
                </c:pt>
                <c:pt idx="6">
                  <c:v>4</c:v>
                </c:pt>
                <c:pt idx="7">
                  <c:v>2.5499999999999998</c:v>
                </c:pt>
                <c:pt idx="8">
                  <c:v>3.5</c:v>
                </c:pt>
                <c:pt idx="9">
                  <c:v>3.6</c:v>
                </c:pt>
                <c:pt idx="10">
                  <c:v>3.68</c:v>
                </c:pt>
                <c:pt idx="11">
                  <c:v>3.87</c:v>
                </c:pt>
                <c:pt idx="12">
                  <c:v>4.32</c:v>
                </c:pt>
                <c:pt idx="13">
                  <c:v>5.5497359661004095</c:v>
                </c:pt>
                <c:pt idx="14">
                  <c:v>3.6</c:v>
                </c:pt>
                <c:pt idx="15">
                  <c:v>3.6</c:v>
                </c:pt>
                <c:pt idx="16">
                  <c:v>3.58</c:v>
                </c:pt>
                <c:pt idx="17">
                  <c:v>4</c:v>
                </c:pt>
                <c:pt idx="18">
                  <c:v>4</c:v>
                </c:pt>
                <c:pt idx="19">
                  <c:v>4.7</c:v>
                </c:pt>
                <c:pt idx="20">
                  <c:v>4.8</c:v>
                </c:pt>
                <c:pt idx="21">
                  <c:v>6.4</c:v>
                </c:pt>
                <c:pt idx="22">
                  <c:v>2.1</c:v>
                </c:pt>
                <c:pt idx="23">
                  <c:v>1.93</c:v>
                </c:pt>
                <c:pt idx="24">
                  <c:v>3</c:v>
                </c:pt>
                <c:pt idx="25">
                  <c:v>3.6</c:v>
                </c:pt>
                <c:pt idx="26">
                  <c:v>4</c:v>
                </c:pt>
                <c:pt idx="27">
                  <c:v>4.2</c:v>
                </c:pt>
                <c:pt idx="28">
                  <c:v>2</c:v>
                </c:pt>
                <c:pt idx="29">
                  <c:v>2</c:v>
                </c:pt>
                <c:pt idx="30">
                  <c:v>1.97</c:v>
                </c:pt>
                <c:pt idx="31">
                  <c:v>1.99</c:v>
                </c:pt>
                <c:pt idx="32">
                  <c:v>1.96</c:v>
                </c:pt>
                <c:pt idx="33">
                  <c:v>2</c:v>
                </c:pt>
                <c:pt idx="34">
                  <c:v>2</c:v>
                </c:pt>
                <c:pt idx="35">
                  <c:v>2.5</c:v>
                </c:pt>
                <c:pt idx="36">
                  <c:v>2.5</c:v>
                </c:pt>
                <c:pt idx="37">
                  <c:v>2.5</c:v>
                </c:pt>
                <c:pt idx="38">
                  <c:v>3.8</c:v>
                </c:pt>
                <c:pt idx="39">
                  <c:v>3.9</c:v>
                </c:pt>
                <c:pt idx="40">
                  <c:v>3.9</c:v>
                </c:pt>
                <c:pt idx="41">
                  <c:v>3.9</c:v>
                </c:pt>
              </c:numCache>
            </c:numRef>
          </c:val>
          <c:extLst>
            <c:ext xmlns:c16="http://schemas.microsoft.com/office/drawing/2014/chart" uri="{C3380CC4-5D6E-409C-BE32-E72D297353CC}">
              <c16:uniqueId val="{00000001-16E9-4086-87E2-EB19AA3CBD6B}"/>
            </c:ext>
          </c:extLst>
        </c:ser>
        <c:dLbls>
          <c:showLegendKey val="0"/>
          <c:showVal val="0"/>
          <c:showCatName val="0"/>
          <c:showSerName val="0"/>
          <c:showPercent val="0"/>
          <c:showBubbleSize val="0"/>
        </c:dLbls>
        <c:axId val="575725744"/>
        <c:axId val="575726400"/>
      </c:areaChart>
      <c:lineChart>
        <c:grouping val="standard"/>
        <c:varyColors val="0"/>
        <c:ser>
          <c:idx val="2"/>
          <c:order val="2"/>
          <c:tx>
            <c:strRef>
              <c:f>'Figure 2.12'!$M$5</c:f>
              <c:strCache>
                <c:ptCount val="1"/>
                <c:pt idx="0">
                  <c:v>Acute Criteria: Dissolved</c:v>
                </c:pt>
              </c:strCache>
            </c:strRef>
          </c:tx>
          <c:spPr>
            <a:ln w="22225" cap="rnd">
              <a:solidFill>
                <a:srgbClr val="FF0000"/>
              </a:solidFill>
              <a:round/>
            </a:ln>
            <a:effectLst/>
          </c:spPr>
          <c:marker>
            <c:symbol val="none"/>
          </c:marker>
          <c:val>
            <c:numRef>
              <c:f>'Figure 2.12'!$M$6:$M$47</c:f>
              <c:numCache>
                <c:formatCode>0.00</c:formatCode>
                <c:ptCount val="42"/>
                <c:pt idx="0">
                  <c:v>21.665364819955954</c:v>
                </c:pt>
                <c:pt idx="1">
                  <c:v>21.665364819955954</c:v>
                </c:pt>
                <c:pt idx="2">
                  <c:v>21.665364819955954</c:v>
                </c:pt>
                <c:pt idx="3">
                  <c:v>21.665364819955954</c:v>
                </c:pt>
                <c:pt idx="4">
                  <c:v>21.665364819955954</c:v>
                </c:pt>
                <c:pt idx="5">
                  <c:v>21.542372843126664</c:v>
                </c:pt>
                <c:pt idx="6">
                  <c:v>21.419337774016551</c:v>
                </c:pt>
                <c:pt idx="7">
                  <c:v>21.419337774016551</c:v>
                </c:pt>
                <c:pt idx="8">
                  <c:v>21.419337774016551</c:v>
                </c:pt>
                <c:pt idx="9">
                  <c:v>21.419337774016551</c:v>
                </c:pt>
                <c:pt idx="10">
                  <c:v>22.647781563592179</c:v>
                </c:pt>
                <c:pt idx="11">
                  <c:v>23.994370933216857</c:v>
                </c:pt>
                <c:pt idx="12">
                  <c:v>25.214524160880011</c:v>
                </c:pt>
                <c:pt idx="13">
                  <c:v>26.552527110647016</c:v>
                </c:pt>
                <c:pt idx="14">
                  <c:v>22.402426884573721</c:v>
                </c:pt>
                <c:pt idx="15">
                  <c:v>21.911220591597395</c:v>
                </c:pt>
                <c:pt idx="16">
                  <c:v>21.419337774016551</c:v>
                </c:pt>
                <c:pt idx="17">
                  <c:v>21.173137243452913</c:v>
                </c:pt>
                <c:pt idx="18">
                  <c:v>20.926760961761374</c:v>
                </c:pt>
                <c:pt idx="19">
                  <c:v>20.926760961761374</c:v>
                </c:pt>
                <c:pt idx="20">
                  <c:v>20.926760961761374</c:v>
                </c:pt>
                <c:pt idx="21">
                  <c:v>21.665364819955954</c:v>
                </c:pt>
                <c:pt idx="22">
                  <c:v>22.402426884573721</c:v>
                </c:pt>
                <c:pt idx="23">
                  <c:v>21.173137243452913</c:v>
                </c:pt>
                <c:pt idx="24">
                  <c:v>19.939450903981413</c:v>
                </c:pt>
                <c:pt idx="25">
                  <c:v>21.419337774016551</c:v>
                </c:pt>
                <c:pt idx="26">
                  <c:v>21.788313979056383</c:v>
                </c:pt>
                <c:pt idx="27">
                  <c:v>22.156907245134228</c:v>
                </c:pt>
                <c:pt idx="28">
                  <c:v>22.402426884573721</c:v>
                </c:pt>
                <c:pt idx="29">
                  <c:v>21.788313979056383</c:v>
                </c:pt>
                <c:pt idx="30">
                  <c:v>21.173137243452913</c:v>
                </c:pt>
                <c:pt idx="31">
                  <c:v>21.173137243452913</c:v>
                </c:pt>
                <c:pt idx="32">
                  <c:v>21.665364819955954</c:v>
                </c:pt>
                <c:pt idx="33">
                  <c:v>21.665364819955954</c:v>
                </c:pt>
                <c:pt idx="34">
                  <c:v>21.542372843126664</c:v>
                </c:pt>
                <c:pt idx="35">
                  <c:v>19.939450903981413</c:v>
                </c:pt>
                <c:pt idx="36">
                  <c:v>21.419337774016551</c:v>
                </c:pt>
                <c:pt idx="37">
                  <c:v>22.402426884573721</c:v>
                </c:pt>
                <c:pt idx="38">
                  <c:v>21.419337774016551</c:v>
                </c:pt>
                <c:pt idx="39">
                  <c:v>21.665364819955954</c:v>
                </c:pt>
                <c:pt idx="40">
                  <c:v>21.665364819955954</c:v>
                </c:pt>
                <c:pt idx="41">
                  <c:v>21.419337774016551</c:v>
                </c:pt>
              </c:numCache>
            </c:numRef>
          </c:val>
          <c:smooth val="0"/>
          <c:extLst>
            <c:ext xmlns:c16="http://schemas.microsoft.com/office/drawing/2014/chart" uri="{C3380CC4-5D6E-409C-BE32-E72D297353CC}">
              <c16:uniqueId val="{00000002-16E9-4086-87E2-EB19AA3CBD6B}"/>
            </c:ext>
          </c:extLst>
        </c:ser>
        <c:ser>
          <c:idx val="3"/>
          <c:order val="3"/>
          <c:tx>
            <c:strRef>
              <c:f>'Figure 2.12'!$N$5</c:f>
              <c:strCache>
                <c:ptCount val="1"/>
                <c:pt idx="0">
                  <c:v>Chronic Criteria: Dissolved</c:v>
                </c:pt>
              </c:strCache>
            </c:strRef>
          </c:tx>
          <c:spPr>
            <a:ln w="22225" cap="rnd">
              <a:solidFill>
                <a:schemeClr val="accent2">
                  <a:lumMod val="75000"/>
                </a:schemeClr>
              </a:solidFill>
              <a:prstDash val="sysDash"/>
              <a:round/>
            </a:ln>
            <a:effectLst/>
          </c:spPr>
          <c:marker>
            <c:symbol val="none"/>
          </c:marker>
          <c:val>
            <c:numRef>
              <c:f>'Figure 2.12'!$N$6:$N$47</c:f>
              <c:numCache>
                <c:formatCode>0.00</c:formatCode>
                <c:ptCount val="42"/>
                <c:pt idx="0">
                  <c:v>13.810008254646391</c:v>
                </c:pt>
                <c:pt idx="1">
                  <c:v>13.810008254646391</c:v>
                </c:pt>
                <c:pt idx="2">
                  <c:v>13.810008254646391</c:v>
                </c:pt>
                <c:pt idx="3">
                  <c:v>13.810008254646391</c:v>
                </c:pt>
                <c:pt idx="4">
                  <c:v>13.810008254646391</c:v>
                </c:pt>
                <c:pt idx="5">
                  <c:v>13.73888876272248</c:v>
                </c:pt>
                <c:pt idx="6">
                  <c:v>13.667706528265782</c:v>
                </c:pt>
                <c:pt idx="7">
                  <c:v>13.667706528265782</c:v>
                </c:pt>
                <c:pt idx="8">
                  <c:v>13.667706528265782</c:v>
                </c:pt>
                <c:pt idx="9">
                  <c:v>13.667706528265782</c:v>
                </c:pt>
                <c:pt idx="10">
                  <c:v>14.376756250646705</c:v>
                </c:pt>
                <c:pt idx="11">
                  <c:v>15.149901837014887</c:v>
                </c:pt>
                <c:pt idx="12">
                  <c:v>15.846966956377962</c:v>
                </c:pt>
                <c:pt idx="13">
                  <c:v>16.607762162640832</c:v>
                </c:pt>
                <c:pt idx="14">
                  <c:v>14.235431465219248</c:v>
                </c:pt>
                <c:pt idx="15">
                  <c:v>13.952060736445453</c:v>
                </c:pt>
                <c:pt idx="16">
                  <c:v>13.667706528265782</c:v>
                </c:pt>
                <c:pt idx="17">
                  <c:v>13.525152072215624</c:v>
                </c:pt>
                <c:pt idx="18">
                  <c:v>13.382341309006371</c:v>
                </c:pt>
                <c:pt idx="19">
                  <c:v>13.382341309006371</c:v>
                </c:pt>
                <c:pt idx="20">
                  <c:v>13.382341309006371</c:v>
                </c:pt>
                <c:pt idx="21">
                  <c:v>13.810008254646391</c:v>
                </c:pt>
                <c:pt idx="22">
                  <c:v>14.235431465219248</c:v>
                </c:pt>
                <c:pt idx="23">
                  <c:v>13.525152072215624</c:v>
                </c:pt>
                <c:pt idx="24">
                  <c:v>12.808460191621846</c:v>
                </c:pt>
                <c:pt idx="25">
                  <c:v>13.667706528265782</c:v>
                </c:pt>
                <c:pt idx="26">
                  <c:v>13.881065436814339</c:v>
                </c:pt>
                <c:pt idx="27">
                  <c:v>14.093867369806851</c:v>
                </c:pt>
                <c:pt idx="28">
                  <c:v>14.235431465219248</c:v>
                </c:pt>
                <c:pt idx="29">
                  <c:v>13.881065436814339</c:v>
                </c:pt>
                <c:pt idx="30">
                  <c:v>13.525152072215624</c:v>
                </c:pt>
                <c:pt idx="31">
                  <c:v>13.525152072215624</c:v>
                </c:pt>
                <c:pt idx="32">
                  <c:v>13.810008254646391</c:v>
                </c:pt>
                <c:pt idx="33">
                  <c:v>13.810008254646391</c:v>
                </c:pt>
                <c:pt idx="34">
                  <c:v>13.73888876272248</c:v>
                </c:pt>
                <c:pt idx="35">
                  <c:v>12.808460191621846</c:v>
                </c:pt>
                <c:pt idx="36">
                  <c:v>13.667706528265782</c:v>
                </c:pt>
                <c:pt idx="37">
                  <c:v>14.235431465219248</c:v>
                </c:pt>
                <c:pt idx="38">
                  <c:v>13.667706528265782</c:v>
                </c:pt>
                <c:pt idx="39">
                  <c:v>13.810008254646391</c:v>
                </c:pt>
                <c:pt idx="40">
                  <c:v>13.810008254646391</c:v>
                </c:pt>
                <c:pt idx="41">
                  <c:v>13.667706528265782</c:v>
                </c:pt>
              </c:numCache>
            </c:numRef>
          </c:val>
          <c:smooth val="0"/>
          <c:extLst>
            <c:ext xmlns:c16="http://schemas.microsoft.com/office/drawing/2014/chart" uri="{C3380CC4-5D6E-409C-BE32-E72D297353CC}">
              <c16:uniqueId val="{00000003-16E9-4086-87E2-EB19AA3CBD6B}"/>
            </c:ext>
          </c:extLst>
        </c:ser>
        <c:dLbls>
          <c:showLegendKey val="0"/>
          <c:showVal val="0"/>
          <c:showCatName val="0"/>
          <c:showSerName val="0"/>
          <c:showPercent val="0"/>
          <c:showBubbleSize val="0"/>
        </c:dLbls>
        <c:marker val="1"/>
        <c:smooth val="0"/>
        <c:axId val="575725744"/>
        <c:axId val="575726400"/>
      </c:lineChart>
      <c:catAx>
        <c:axId val="575725744"/>
        <c:scaling>
          <c:orientation val="minMax"/>
        </c:scaling>
        <c:delete val="0"/>
        <c:axPos val="b"/>
        <c:numFmt formatCode="m/d\ h:mm;@"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6400"/>
        <c:crosses val="autoZero"/>
        <c:auto val="0"/>
        <c:lblAlgn val="ctr"/>
        <c:lblOffset val="100"/>
        <c:tickLblSkip val="6"/>
        <c:tickMarkSkip val="3"/>
        <c:noMultiLvlLbl val="0"/>
      </c:catAx>
      <c:valAx>
        <c:axId val="57572640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r>
                  <a:rPr lang="en-US" sz="1300"/>
                  <a:t>Water Concentration (µg/L)</a:t>
                </a:r>
              </a:p>
            </c:rich>
          </c:tx>
          <c:layout>
            <c:manualLayout>
              <c:xMode val="edge"/>
              <c:yMode val="edge"/>
              <c:x val="2.3668711487465591E-2"/>
              <c:y val="0.2479991401328536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5744"/>
        <c:crosses val="autoZero"/>
        <c:crossBetween val="between"/>
      </c:valAx>
      <c:spPr>
        <a:noFill/>
        <a:ln>
          <a:solidFill>
            <a:schemeClr val="bg1">
              <a:lumMod val="50000"/>
            </a:schemeClr>
          </a:solidFill>
        </a:ln>
        <a:effectLst/>
      </c:spPr>
    </c:plotArea>
    <c:legend>
      <c:legendPos val="b"/>
      <c:layout>
        <c:manualLayout>
          <c:xMode val="edge"/>
          <c:yMode val="edge"/>
          <c:x val="0.45529506915445545"/>
          <c:y val="0.16638360882855746"/>
          <c:w val="0.54044033950111936"/>
          <c:h val="0.16982376139842989"/>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r>
              <a:rPr lang="en-US" sz="1600"/>
              <a:t>Lead,</a:t>
            </a:r>
            <a:r>
              <a:rPr lang="en-US" sz="1600" baseline="0"/>
              <a:t> Pb</a:t>
            </a:r>
            <a:endParaRPr lang="en-US" sz="1600"/>
          </a:p>
        </c:rich>
      </c:tx>
      <c:layout>
        <c:manualLayout>
          <c:xMode val="edge"/>
          <c:yMode val="edge"/>
          <c:x val="0.47363554924444323"/>
          <c:y val="2.5638887337664354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4895925303088961"/>
          <c:y val="0.1378638637151488"/>
          <c:w val="0.8004398056408627"/>
          <c:h val="0.69811741692665774"/>
        </c:manualLayout>
      </c:layout>
      <c:areaChart>
        <c:grouping val="standard"/>
        <c:varyColors val="0"/>
        <c:ser>
          <c:idx val="1"/>
          <c:order val="0"/>
          <c:tx>
            <c:strRef>
              <c:f>'Figure 2.12'!$AA$5</c:f>
              <c:strCache>
                <c:ptCount val="1"/>
                <c:pt idx="0">
                  <c:v>Total</c:v>
                </c:pt>
              </c:strCache>
            </c:strRef>
          </c:tx>
          <c:spPr>
            <a:solidFill>
              <a:srgbClr val="EADD34"/>
            </a:solidFill>
            <a:ln w="0">
              <a:solidFill>
                <a:schemeClr val="accent6">
                  <a:lumMod val="75000"/>
                  <a:alpha val="63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2.12'!$AA$6:$AA$47</c:f>
              <c:numCache>
                <c:formatCode>General</c:formatCode>
                <c:ptCount val="42"/>
                <c:pt idx="0">
                  <c:v>2.56</c:v>
                </c:pt>
                <c:pt idx="1">
                  <c:v>1.8</c:v>
                </c:pt>
                <c:pt idx="2">
                  <c:v>3.46</c:v>
                </c:pt>
                <c:pt idx="3">
                  <c:v>1.4</c:v>
                </c:pt>
                <c:pt idx="4">
                  <c:v>3.9</c:v>
                </c:pt>
                <c:pt idx="5">
                  <c:v>1.49</c:v>
                </c:pt>
                <c:pt idx="6">
                  <c:v>3.7</c:v>
                </c:pt>
                <c:pt idx="7">
                  <c:v>1.41</c:v>
                </c:pt>
                <c:pt idx="8">
                  <c:v>10.1</c:v>
                </c:pt>
                <c:pt idx="9">
                  <c:v>230.1</c:v>
                </c:pt>
                <c:pt idx="10">
                  <c:v>470</c:v>
                </c:pt>
                <c:pt idx="11">
                  <c:v>2000</c:v>
                </c:pt>
                <c:pt idx="12">
                  <c:v>2620</c:v>
                </c:pt>
                <c:pt idx="13">
                  <c:v>2915.2099040421895</c:v>
                </c:pt>
                <c:pt idx="14">
                  <c:v>603</c:v>
                </c:pt>
                <c:pt idx="15">
                  <c:v>268.8</c:v>
                </c:pt>
                <c:pt idx="16">
                  <c:v>192</c:v>
                </c:pt>
                <c:pt idx="17">
                  <c:v>122.2</c:v>
                </c:pt>
                <c:pt idx="18">
                  <c:v>102.9</c:v>
                </c:pt>
                <c:pt idx="19">
                  <c:v>66</c:v>
                </c:pt>
                <c:pt idx="20">
                  <c:v>55.9</c:v>
                </c:pt>
                <c:pt idx="21">
                  <c:v>47.7</c:v>
                </c:pt>
                <c:pt idx="22">
                  <c:v>43</c:v>
                </c:pt>
                <c:pt idx="23">
                  <c:v>37.6</c:v>
                </c:pt>
                <c:pt idx="24">
                  <c:v>39.6</c:v>
                </c:pt>
                <c:pt idx="25">
                  <c:v>43.4</c:v>
                </c:pt>
                <c:pt idx="26">
                  <c:v>3.6</c:v>
                </c:pt>
                <c:pt idx="27">
                  <c:v>33.6</c:v>
                </c:pt>
                <c:pt idx="28">
                  <c:v>29.6</c:v>
                </c:pt>
                <c:pt idx="29">
                  <c:v>11</c:v>
                </c:pt>
                <c:pt idx="30">
                  <c:v>20.399999999999999</c:v>
                </c:pt>
                <c:pt idx="31">
                  <c:v>22.3</c:v>
                </c:pt>
                <c:pt idx="32">
                  <c:v>17.5</c:v>
                </c:pt>
                <c:pt idx="33">
                  <c:v>2.9</c:v>
                </c:pt>
                <c:pt idx="34">
                  <c:v>17.5</c:v>
                </c:pt>
                <c:pt idx="35">
                  <c:v>15.6</c:v>
                </c:pt>
                <c:pt idx="36">
                  <c:v>2.7</c:v>
                </c:pt>
                <c:pt idx="37">
                  <c:v>14.4</c:v>
                </c:pt>
                <c:pt idx="38">
                  <c:v>12.8</c:v>
                </c:pt>
                <c:pt idx="39">
                  <c:v>3.5</c:v>
                </c:pt>
                <c:pt idx="40">
                  <c:v>3.5</c:v>
                </c:pt>
                <c:pt idx="41">
                  <c:v>3.3</c:v>
                </c:pt>
              </c:numCache>
            </c:numRef>
          </c:val>
          <c:extLst>
            <c:ext xmlns:c16="http://schemas.microsoft.com/office/drawing/2014/chart" uri="{C3380CC4-5D6E-409C-BE32-E72D297353CC}">
              <c16:uniqueId val="{00000000-39AA-470A-9D42-7DC89AE18941}"/>
            </c:ext>
          </c:extLst>
        </c:ser>
        <c:ser>
          <c:idx val="0"/>
          <c:order val="1"/>
          <c:tx>
            <c:strRef>
              <c:f>'Figure 2.12'!$Z$5</c:f>
              <c:strCache>
                <c:ptCount val="1"/>
                <c:pt idx="0">
                  <c:v>Dissolved</c:v>
                </c:pt>
              </c:strCache>
            </c:strRef>
          </c:tx>
          <c:spPr>
            <a:solidFill>
              <a:schemeClr val="accent1">
                <a:lumMod val="75000"/>
              </a:schemeClr>
            </a:solidFill>
            <a:ln>
              <a:solidFill>
                <a:schemeClr val="accent6">
                  <a:lumMod val="75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2.12'!$Z$6:$Z$47</c:f>
              <c:numCache>
                <c:formatCode>#,##0.0</c:formatCode>
                <c:ptCount val="42"/>
                <c:pt idx="0">
                  <c:v>0.24</c:v>
                </c:pt>
                <c:pt idx="1">
                  <c:v>0.1</c:v>
                </c:pt>
                <c:pt idx="2">
                  <c:v>0.115</c:v>
                </c:pt>
                <c:pt idx="3">
                  <c:v>0.1</c:v>
                </c:pt>
                <c:pt idx="4">
                  <c:v>0.1</c:v>
                </c:pt>
                <c:pt idx="5">
                  <c:v>3.26</c:v>
                </c:pt>
                <c:pt idx="6">
                  <c:v>3</c:v>
                </c:pt>
                <c:pt idx="7">
                  <c:v>0.20899999999999999</c:v>
                </c:pt>
                <c:pt idx="8">
                  <c:v>0.161</c:v>
                </c:pt>
                <c:pt idx="9">
                  <c:v>3.7</c:v>
                </c:pt>
                <c:pt idx="10">
                  <c:v>0.11899999999999999</c:v>
                </c:pt>
                <c:pt idx="11">
                  <c:v>0.28899999999999998</c:v>
                </c:pt>
                <c:pt idx="12">
                  <c:v>0.23</c:v>
                </c:pt>
                <c:pt idx="13">
                  <c:v>1.5309561235726299</c:v>
                </c:pt>
                <c:pt idx="14">
                  <c:v>3.7</c:v>
                </c:pt>
                <c:pt idx="15">
                  <c:v>3.7</c:v>
                </c:pt>
                <c:pt idx="16">
                  <c:v>0.82399999999999995</c:v>
                </c:pt>
                <c:pt idx="17">
                  <c:v>3.2</c:v>
                </c:pt>
                <c:pt idx="18">
                  <c:v>3.7</c:v>
                </c:pt>
                <c:pt idx="19">
                  <c:v>3</c:v>
                </c:pt>
                <c:pt idx="20">
                  <c:v>3.1</c:v>
                </c:pt>
                <c:pt idx="21">
                  <c:v>3</c:v>
                </c:pt>
                <c:pt idx="22">
                  <c:v>4.7</c:v>
                </c:pt>
                <c:pt idx="23">
                  <c:v>0.1</c:v>
                </c:pt>
                <c:pt idx="24">
                  <c:v>0.1</c:v>
                </c:pt>
                <c:pt idx="25">
                  <c:v>0.1</c:v>
                </c:pt>
                <c:pt idx="26">
                  <c:v>0.1</c:v>
                </c:pt>
                <c:pt idx="27">
                  <c:v>0.1</c:v>
                </c:pt>
                <c:pt idx="28">
                  <c:v>0.1</c:v>
                </c:pt>
                <c:pt idx="29">
                  <c:v>0.1</c:v>
                </c:pt>
                <c:pt idx="30">
                  <c:v>0.1</c:v>
                </c:pt>
                <c:pt idx="31">
                  <c:v>0.1</c:v>
                </c:pt>
                <c:pt idx="32">
                  <c:v>0.1</c:v>
                </c:pt>
                <c:pt idx="33">
                  <c:v>0.1</c:v>
                </c:pt>
                <c:pt idx="34">
                  <c:v>0.1</c:v>
                </c:pt>
                <c:pt idx="35">
                  <c:v>0.1</c:v>
                </c:pt>
                <c:pt idx="36">
                  <c:v>0.1</c:v>
                </c:pt>
                <c:pt idx="37">
                  <c:v>0.1</c:v>
                </c:pt>
                <c:pt idx="38">
                  <c:v>0.1</c:v>
                </c:pt>
                <c:pt idx="39">
                  <c:v>0.13</c:v>
                </c:pt>
                <c:pt idx="40">
                  <c:v>0.12999999999999998</c:v>
                </c:pt>
                <c:pt idx="41">
                  <c:v>0.24000000000000002</c:v>
                </c:pt>
              </c:numCache>
            </c:numRef>
          </c:val>
          <c:extLst>
            <c:ext xmlns:c16="http://schemas.microsoft.com/office/drawing/2014/chart" uri="{C3380CC4-5D6E-409C-BE32-E72D297353CC}">
              <c16:uniqueId val="{00000001-39AA-470A-9D42-7DC89AE18941}"/>
            </c:ext>
          </c:extLst>
        </c:ser>
        <c:dLbls>
          <c:showLegendKey val="0"/>
          <c:showVal val="0"/>
          <c:showCatName val="0"/>
          <c:showSerName val="0"/>
          <c:showPercent val="0"/>
          <c:showBubbleSize val="0"/>
        </c:dLbls>
        <c:axId val="575725744"/>
        <c:axId val="575726400"/>
      </c:areaChart>
      <c:lineChart>
        <c:grouping val="standard"/>
        <c:varyColors val="0"/>
        <c:ser>
          <c:idx val="2"/>
          <c:order val="2"/>
          <c:tx>
            <c:strRef>
              <c:f>'Figure 2.12'!$AB$5</c:f>
              <c:strCache>
                <c:ptCount val="1"/>
                <c:pt idx="0">
                  <c:v>Acute Criteria: Dissolved</c:v>
                </c:pt>
              </c:strCache>
            </c:strRef>
          </c:tx>
          <c:spPr>
            <a:ln w="22225" cap="rnd">
              <a:solidFill>
                <a:srgbClr val="FF0000"/>
              </a:solidFill>
              <a:round/>
            </a:ln>
            <a:effectLst/>
          </c:spPr>
          <c:marker>
            <c:symbol val="none"/>
          </c:marker>
          <c:val>
            <c:numRef>
              <c:f>'Figure 2.12'!$AB$6:$AB$47</c:f>
              <c:numCache>
                <c:formatCode>0.0</c:formatCode>
                <c:ptCount val="42"/>
                <c:pt idx="0">
                  <c:v>111.61919546009689</c:v>
                </c:pt>
                <c:pt idx="1">
                  <c:v>111.61919546009689</c:v>
                </c:pt>
                <c:pt idx="2">
                  <c:v>111.61919546009689</c:v>
                </c:pt>
                <c:pt idx="3">
                  <c:v>111.61919546009689</c:v>
                </c:pt>
                <c:pt idx="4">
                  <c:v>111.61919546009689</c:v>
                </c:pt>
                <c:pt idx="5">
                  <c:v>110.89991240356342</c:v>
                </c:pt>
                <c:pt idx="6">
                  <c:v>110.18076701479407</c:v>
                </c:pt>
                <c:pt idx="7">
                  <c:v>110.18076701479407</c:v>
                </c:pt>
                <c:pt idx="8">
                  <c:v>110.18076701479407</c:v>
                </c:pt>
                <c:pt idx="9">
                  <c:v>110.18076701479407</c:v>
                </c:pt>
                <c:pt idx="10">
                  <c:v>117.37814264839685</c:v>
                </c:pt>
                <c:pt idx="11">
                  <c:v>125.30880733993537</c:v>
                </c:pt>
                <c:pt idx="12">
                  <c:v>132.52871330864318</c:v>
                </c:pt>
                <c:pt idx="13">
                  <c:v>140.47974130318161</c:v>
                </c:pt>
                <c:pt idx="14">
                  <c:v>115.93765643022215</c:v>
                </c:pt>
                <c:pt idx="15">
                  <c:v>113.05816528136468</c:v>
                </c:pt>
                <c:pt idx="16">
                  <c:v>110.18076701479407</c:v>
                </c:pt>
                <c:pt idx="17">
                  <c:v>108.7428987291289</c:v>
                </c:pt>
                <c:pt idx="18">
                  <c:v>107.30560991276973</c:v>
                </c:pt>
                <c:pt idx="19">
                  <c:v>107.30560991276973</c:v>
                </c:pt>
                <c:pt idx="20">
                  <c:v>107.30560991276973</c:v>
                </c:pt>
                <c:pt idx="21">
                  <c:v>111.61919546009689</c:v>
                </c:pt>
                <c:pt idx="22">
                  <c:v>115.93765643022215</c:v>
                </c:pt>
                <c:pt idx="23">
                  <c:v>108.7428987291289</c:v>
                </c:pt>
                <c:pt idx="24">
                  <c:v>101.56265512973908</c:v>
                </c:pt>
                <c:pt idx="25">
                  <c:v>110.18076701479407</c:v>
                </c:pt>
                <c:pt idx="26">
                  <c:v>112.33861385271145</c:v>
                </c:pt>
                <c:pt idx="27">
                  <c:v>114.49765820128675</c:v>
                </c:pt>
                <c:pt idx="28">
                  <c:v>115.93765643022215</c:v>
                </c:pt>
                <c:pt idx="29">
                  <c:v>112.33861385271145</c:v>
                </c:pt>
                <c:pt idx="30">
                  <c:v>108.7428987291289</c:v>
                </c:pt>
                <c:pt idx="31">
                  <c:v>108.7428987291289</c:v>
                </c:pt>
                <c:pt idx="32">
                  <c:v>111.61919546009689</c:v>
                </c:pt>
                <c:pt idx="33">
                  <c:v>111.61919546009689</c:v>
                </c:pt>
                <c:pt idx="34">
                  <c:v>110.89991240356342</c:v>
                </c:pt>
                <c:pt idx="35">
                  <c:v>101.56265512973908</c:v>
                </c:pt>
                <c:pt idx="36">
                  <c:v>110.18076701479407</c:v>
                </c:pt>
                <c:pt idx="37">
                  <c:v>115.93765643022215</c:v>
                </c:pt>
                <c:pt idx="38">
                  <c:v>110.18076701479407</c:v>
                </c:pt>
                <c:pt idx="39">
                  <c:v>111.61919546009689</c:v>
                </c:pt>
                <c:pt idx="40">
                  <c:v>111.61919546009689</c:v>
                </c:pt>
                <c:pt idx="41">
                  <c:v>110.18076701479407</c:v>
                </c:pt>
              </c:numCache>
            </c:numRef>
          </c:val>
          <c:smooth val="0"/>
          <c:extLst>
            <c:ext xmlns:c16="http://schemas.microsoft.com/office/drawing/2014/chart" uri="{C3380CC4-5D6E-409C-BE32-E72D297353CC}">
              <c16:uniqueId val="{00000002-39AA-470A-9D42-7DC89AE18941}"/>
            </c:ext>
          </c:extLst>
        </c:ser>
        <c:ser>
          <c:idx val="3"/>
          <c:order val="3"/>
          <c:tx>
            <c:strRef>
              <c:f>'Figure 2.12'!$AC$5</c:f>
              <c:strCache>
                <c:ptCount val="1"/>
                <c:pt idx="0">
                  <c:v>Chronic Criteria: Dissolved</c:v>
                </c:pt>
              </c:strCache>
            </c:strRef>
          </c:tx>
          <c:spPr>
            <a:ln w="22225" cap="rnd">
              <a:solidFill>
                <a:schemeClr val="accent2">
                  <a:lumMod val="75000"/>
                </a:schemeClr>
              </a:solidFill>
              <a:prstDash val="sysDash"/>
              <a:round/>
            </a:ln>
            <a:effectLst/>
          </c:spPr>
          <c:marker>
            <c:symbol val="none"/>
          </c:marker>
          <c:val>
            <c:numRef>
              <c:f>'Figure 2.12'!$AC$6:$AC$47</c:f>
              <c:numCache>
                <c:formatCode>0.000</c:formatCode>
                <c:ptCount val="42"/>
                <c:pt idx="0">
                  <c:v>4.3496398017951883</c:v>
                </c:pt>
                <c:pt idx="1">
                  <c:v>4.3496398017951883</c:v>
                </c:pt>
                <c:pt idx="2">
                  <c:v>4.3496398017951883</c:v>
                </c:pt>
                <c:pt idx="3">
                  <c:v>4.3496398017951883</c:v>
                </c:pt>
                <c:pt idx="4">
                  <c:v>4.3496398017951883</c:v>
                </c:pt>
                <c:pt idx="5">
                  <c:v>4.3216103737155596</c:v>
                </c:pt>
                <c:pt idx="6">
                  <c:v>4.2935863103510563</c:v>
                </c:pt>
                <c:pt idx="7">
                  <c:v>4.2935863103510563</c:v>
                </c:pt>
                <c:pt idx="8">
                  <c:v>4.2935863103510563</c:v>
                </c:pt>
                <c:pt idx="9">
                  <c:v>4.2935863103510563</c:v>
                </c:pt>
                <c:pt idx="10">
                  <c:v>4.5740577059326624</c:v>
                </c:pt>
                <c:pt idx="11">
                  <c:v>4.8831043233609321</c:v>
                </c:pt>
                <c:pt idx="12">
                  <c:v>5.1644536937560703</c:v>
                </c:pt>
                <c:pt idx="13">
                  <c:v>5.4742938398678174</c:v>
                </c:pt>
                <c:pt idx="14">
                  <c:v>4.5179240260339402</c:v>
                </c:pt>
                <c:pt idx="15">
                  <c:v>4.4057143898834532</c:v>
                </c:pt>
                <c:pt idx="16">
                  <c:v>4.2935863103510563</c:v>
                </c:pt>
                <c:pt idx="17">
                  <c:v>4.2375546475238135</c:v>
                </c:pt>
                <c:pt idx="18">
                  <c:v>4.181545565783515</c:v>
                </c:pt>
                <c:pt idx="19">
                  <c:v>4.181545565783515</c:v>
                </c:pt>
                <c:pt idx="20">
                  <c:v>4.181545565783515</c:v>
                </c:pt>
                <c:pt idx="21">
                  <c:v>4.3496398017951883</c:v>
                </c:pt>
                <c:pt idx="22">
                  <c:v>4.5179240260339402</c:v>
                </c:pt>
                <c:pt idx="23">
                  <c:v>4.2375546475238135</c:v>
                </c:pt>
                <c:pt idx="24">
                  <c:v>3.9577508627200055</c:v>
                </c:pt>
                <c:pt idx="25">
                  <c:v>4.2935863103510563</c:v>
                </c:pt>
                <c:pt idx="26">
                  <c:v>4.3776745037276035</c:v>
                </c:pt>
                <c:pt idx="27">
                  <c:v>4.4618093623752939</c:v>
                </c:pt>
                <c:pt idx="28">
                  <c:v>4.5179240260339402</c:v>
                </c:pt>
                <c:pt idx="29">
                  <c:v>4.3776745037276035</c:v>
                </c:pt>
                <c:pt idx="30">
                  <c:v>4.2375546475238135</c:v>
                </c:pt>
                <c:pt idx="31">
                  <c:v>4.2375546475238135</c:v>
                </c:pt>
                <c:pt idx="32">
                  <c:v>4.3496398017951883</c:v>
                </c:pt>
                <c:pt idx="33">
                  <c:v>4.3496398017951883</c:v>
                </c:pt>
                <c:pt idx="34">
                  <c:v>4.3216103737155596</c:v>
                </c:pt>
                <c:pt idx="35">
                  <c:v>3.9577508627200055</c:v>
                </c:pt>
                <c:pt idx="36">
                  <c:v>4.2935863103510563</c:v>
                </c:pt>
                <c:pt idx="37">
                  <c:v>4.5179240260339402</c:v>
                </c:pt>
                <c:pt idx="38">
                  <c:v>4.2935863103510563</c:v>
                </c:pt>
                <c:pt idx="39">
                  <c:v>4.3496398017951883</c:v>
                </c:pt>
                <c:pt idx="40">
                  <c:v>4.3496398017951883</c:v>
                </c:pt>
                <c:pt idx="41">
                  <c:v>4.2935863103510563</c:v>
                </c:pt>
              </c:numCache>
            </c:numRef>
          </c:val>
          <c:smooth val="0"/>
          <c:extLst>
            <c:ext xmlns:c16="http://schemas.microsoft.com/office/drawing/2014/chart" uri="{C3380CC4-5D6E-409C-BE32-E72D297353CC}">
              <c16:uniqueId val="{00000003-39AA-470A-9D42-7DC89AE18941}"/>
            </c:ext>
          </c:extLst>
        </c:ser>
        <c:dLbls>
          <c:showLegendKey val="0"/>
          <c:showVal val="0"/>
          <c:showCatName val="0"/>
          <c:showSerName val="0"/>
          <c:showPercent val="0"/>
          <c:showBubbleSize val="0"/>
        </c:dLbls>
        <c:marker val="1"/>
        <c:smooth val="0"/>
        <c:axId val="575725744"/>
        <c:axId val="575726400"/>
      </c:lineChart>
      <c:catAx>
        <c:axId val="575725744"/>
        <c:scaling>
          <c:orientation val="minMax"/>
        </c:scaling>
        <c:delete val="0"/>
        <c:axPos val="b"/>
        <c:numFmt formatCode="m/d\ h:mm;@"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6400"/>
        <c:crossesAt val="1.0000000000000002E-2"/>
        <c:auto val="0"/>
        <c:lblAlgn val="ctr"/>
        <c:lblOffset val="100"/>
        <c:tickLblSkip val="6"/>
        <c:tickMarkSkip val="3"/>
        <c:noMultiLvlLbl val="0"/>
      </c:catAx>
      <c:valAx>
        <c:axId val="575726400"/>
        <c:scaling>
          <c:logBase val="10"/>
          <c:orientation val="minMax"/>
          <c:min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r>
                  <a:rPr lang="en-US" sz="1300"/>
                  <a:t>Water Concentration (µg/L)</a:t>
                </a:r>
              </a:p>
            </c:rich>
          </c:tx>
          <c:layout>
            <c:manualLayout>
              <c:xMode val="edge"/>
              <c:yMode val="edge"/>
              <c:x val="2.0762743490857806E-3"/>
              <c:y val="0.25115119475313813"/>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endParaRPr lang="en-US"/>
            </a:p>
          </c:txPr>
        </c:title>
        <c:numFmt formatCode="#,##0.0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5744"/>
        <c:crosses val="autoZero"/>
        <c:crossBetween val="between"/>
      </c:valAx>
      <c:spPr>
        <a:noFill/>
        <a:ln>
          <a:solidFill>
            <a:schemeClr val="bg1">
              <a:lumMod val="50000"/>
            </a:schemeClr>
          </a:solidFill>
        </a:ln>
        <a:effectLst/>
      </c:spPr>
    </c:plotArea>
    <c:legend>
      <c:legendPos val="r"/>
      <c:layout>
        <c:manualLayout>
          <c:xMode val="edge"/>
          <c:yMode val="edge"/>
          <c:x val="0.64175919536038029"/>
          <c:y val="0.1454366076580853"/>
          <c:w val="0.29346349322448023"/>
          <c:h val="0.2127674466223637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r>
              <a:rPr lang="en-US" sz="1600"/>
              <a:t>Cadmium,</a:t>
            </a:r>
            <a:r>
              <a:rPr lang="en-US" sz="1600" baseline="0"/>
              <a:t> Cd</a:t>
            </a:r>
            <a:endParaRPr lang="en-US" sz="1600"/>
          </a:p>
        </c:rich>
      </c:tx>
      <c:layout>
        <c:manualLayout>
          <c:xMode val="edge"/>
          <c:yMode val="edge"/>
          <c:x val="0.41902424510654718"/>
          <c:y val="3.5110149146048687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753464353521583"/>
          <c:y val="0.1378638637151488"/>
          <c:w val="0.81782052740292799"/>
          <c:h val="0.69811741692665774"/>
        </c:manualLayout>
      </c:layout>
      <c:areaChart>
        <c:grouping val="standard"/>
        <c:varyColors val="0"/>
        <c:ser>
          <c:idx val="1"/>
          <c:order val="0"/>
          <c:tx>
            <c:strRef>
              <c:f>'Figure 2.12'!$V$5</c:f>
              <c:strCache>
                <c:ptCount val="1"/>
                <c:pt idx="0">
                  <c:v>Total</c:v>
                </c:pt>
              </c:strCache>
            </c:strRef>
          </c:tx>
          <c:spPr>
            <a:solidFill>
              <a:srgbClr val="EADD34"/>
            </a:solidFill>
            <a:ln w="0">
              <a:solidFill>
                <a:schemeClr val="accent6">
                  <a:lumMod val="75000"/>
                  <a:alpha val="63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2.12'!$V$6:$V$47</c:f>
              <c:numCache>
                <c:formatCode>#,##0.0</c:formatCode>
                <c:ptCount val="42"/>
                <c:pt idx="0">
                  <c:v>0.5</c:v>
                </c:pt>
                <c:pt idx="1">
                  <c:v>0.5</c:v>
                </c:pt>
                <c:pt idx="2">
                  <c:v>0.5</c:v>
                </c:pt>
                <c:pt idx="3">
                  <c:v>0.2</c:v>
                </c:pt>
                <c:pt idx="4">
                  <c:v>0.32</c:v>
                </c:pt>
                <c:pt idx="5">
                  <c:v>0.5</c:v>
                </c:pt>
                <c:pt idx="6">
                  <c:v>0.35</c:v>
                </c:pt>
                <c:pt idx="7">
                  <c:v>0.5</c:v>
                </c:pt>
                <c:pt idx="8">
                  <c:v>0.5</c:v>
                </c:pt>
                <c:pt idx="9">
                  <c:v>0.67</c:v>
                </c:pt>
                <c:pt idx="10">
                  <c:v>0.60299999999999998</c:v>
                </c:pt>
                <c:pt idx="11">
                  <c:v>2.35</c:v>
                </c:pt>
                <c:pt idx="12">
                  <c:v>2.85</c:v>
                </c:pt>
                <c:pt idx="13" formatCode="General">
                  <c:v>5.0998743572171579</c:v>
                </c:pt>
                <c:pt idx="14">
                  <c:v>1.8</c:v>
                </c:pt>
                <c:pt idx="15">
                  <c:v>1.17</c:v>
                </c:pt>
                <c:pt idx="16">
                  <c:v>1.1200000000000001</c:v>
                </c:pt>
                <c:pt idx="17">
                  <c:v>0.86</c:v>
                </c:pt>
                <c:pt idx="18">
                  <c:v>0.7</c:v>
                </c:pt>
                <c:pt idx="19">
                  <c:v>0.53</c:v>
                </c:pt>
                <c:pt idx="20">
                  <c:v>0.6</c:v>
                </c:pt>
                <c:pt idx="21">
                  <c:v>0.63</c:v>
                </c:pt>
                <c:pt idx="22">
                  <c:v>0.67</c:v>
                </c:pt>
                <c:pt idx="23">
                  <c:v>0.5</c:v>
                </c:pt>
                <c:pt idx="24">
                  <c:v>0.57999999999999996</c:v>
                </c:pt>
                <c:pt idx="25">
                  <c:v>0.62</c:v>
                </c:pt>
                <c:pt idx="26">
                  <c:v>0.05</c:v>
                </c:pt>
                <c:pt idx="27">
                  <c:v>1.75</c:v>
                </c:pt>
                <c:pt idx="28">
                  <c:v>0.6</c:v>
                </c:pt>
                <c:pt idx="29">
                  <c:v>0.13</c:v>
                </c:pt>
                <c:pt idx="30">
                  <c:v>0.5</c:v>
                </c:pt>
                <c:pt idx="31">
                  <c:v>0.5</c:v>
                </c:pt>
                <c:pt idx="32">
                  <c:v>0.5</c:v>
                </c:pt>
                <c:pt idx="33">
                  <c:v>4.2999999999999997E-2</c:v>
                </c:pt>
                <c:pt idx="34">
                  <c:v>0.42</c:v>
                </c:pt>
                <c:pt idx="35">
                  <c:v>0.46</c:v>
                </c:pt>
                <c:pt idx="36">
                  <c:v>5.8000000000000003E-2</c:v>
                </c:pt>
                <c:pt idx="37">
                  <c:v>0.44</c:v>
                </c:pt>
                <c:pt idx="38">
                  <c:v>0.38</c:v>
                </c:pt>
                <c:pt idx="39">
                  <c:v>0.11</c:v>
                </c:pt>
                <c:pt idx="40">
                  <c:v>0.11</c:v>
                </c:pt>
                <c:pt idx="41">
                  <c:v>0.12000000000000001</c:v>
                </c:pt>
              </c:numCache>
            </c:numRef>
          </c:val>
          <c:extLst>
            <c:ext xmlns:c16="http://schemas.microsoft.com/office/drawing/2014/chart" uri="{C3380CC4-5D6E-409C-BE32-E72D297353CC}">
              <c16:uniqueId val="{00000000-48B1-43D4-A410-00C9DFD5CAC1}"/>
            </c:ext>
          </c:extLst>
        </c:ser>
        <c:ser>
          <c:idx val="0"/>
          <c:order val="1"/>
          <c:tx>
            <c:strRef>
              <c:f>'Figure 2.12'!$U$5</c:f>
              <c:strCache>
                <c:ptCount val="1"/>
                <c:pt idx="0">
                  <c:v>Dissolved</c:v>
                </c:pt>
              </c:strCache>
            </c:strRef>
          </c:tx>
          <c:spPr>
            <a:solidFill>
              <a:schemeClr val="accent1">
                <a:lumMod val="75000"/>
              </a:schemeClr>
            </a:solidFill>
            <a:ln>
              <a:solidFill>
                <a:schemeClr val="accent6">
                  <a:lumMod val="75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2.12'!$U$6:$U$47</c:f>
              <c:numCache>
                <c:formatCode>#,##0.0</c:formatCode>
                <c:ptCount val="42"/>
                <c:pt idx="0">
                  <c:v>0.17799999999999999</c:v>
                </c:pt>
                <c:pt idx="1">
                  <c:v>0.16</c:v>
                </c:pt>
                <c:pt idx="2">
                  <c:v>0.19</c:v>
                </c:pt>
                <c:pt idx="3">
                  <c:v>0.2</c:v>
                </c:pt>
                <c:pt idx="4">
                  <c:v>0.27</c:v>
                </c:pt>
                <c:pt idx="5">
                  <c:v>0.13900000000000001</c:v>
                </c:pt>
                <c:pt idx="6">
                  <c:v>0.28999999999999998</c:v>
                </c:pt>
                <c:pt idx="7">
                  <c:v>0.13400000000000001</c:v>
                </c:pt>
                <c:pt idx="8">
                  <c:v>0.1</c:v>
                </c:pt>
                <c:pt idx="9">
                  <c:v>0.28000000000000003</c:v>
                </c:pt>
                <c:pt idx="10">
                  <c:v>0.105</c:v>
                </c:pt>
                <c:pt idx="11">
                  <c:v>0.49</c:v>
                </c:pt>
                <c:pt idx="12">
                  <c:v>0.69899999999999995</c:v>
                </c:pt>
                <c:pt idx="13">
                  <c:v>1.1000000000000001</c:v>
                </c:pt>
                <c:pt idx="14">
                  <c:v>0.2</c:v>
                </c:pt>
                <c:pt idx="15">
                  <c:v>0.2</c:v>
                </c:pt>
                <c:pt idx="16">
                  <c:v>0.19</c:v>
                </c:pt>
                <c:pt idx="17">
                  <c:v>0.39</c:v>
                </c:pt>
                <c:pt idx="18">
                  <c:v>0.28999999999999998</c:v>
                </c:pt>
                <c:pt idx="19">
                  <c:v>0.37</c:v>
                </c:pt>
                <c:pt idx="20">
                  <c:v>0.36</c:v>
                </c:pt>
                <c:pt idx="21">
                  <c:v>0.6</c:v>
                </c:pt>
                <c:pt idx="22">
                  <c:v>0.41</c:v>
                </c:pt>
                <c:pt idx="23">
                  <c:v>0.23200000000000001</c:v>
                </c:pt>
                <c:pt idx="24">
                  <c:v>0.28000000000000003</c:v>
                </c:pt>
                <c:pt idx="25">
                  <c:v>0.46</c:v>
                </c:pt>
                <c:pt idx="26">
                  <c:v>0.4</c:v>
                </c:pt>
                <c:pt idx="27">
                  <c:v>0.39</c:v>
                </c:pt>
                <c:pt idx="28">
                  <c:v>0.32</c:v>
                </c:pt>
                <c:pt idx="29">
                  <c:v>0.1</c:v>
                </c:pt>
                <c:pt idx="30">
                  <c:v>0.11600000000000001</c:v>
                </c:pt>
                <c:pt idx="31">
                  <c:v>0.26100000000000001</c:v>
                </c:pt>
                <c:pt idx="32">
                  <c:v>0.20799999999999999</c:v>
                </c:pt>
                <c:pt idx="33">
                  <c:v>0.1</c:v>
                </c:pt>
                <c:pt idx="34">
                  <c:v>0.39</c:v>
                </c:pt>
                <c:pt idx="35">
                  <c:v>0.33</c:v>
                </c:pt>
                <c:pt idx="36">
                  <c:v>0.1</c:v>
                </c:pt>
                <c:pt idx="37">
                  <c:v>0.39</c:v>
                </c:pt>
                <c:pt idx="38">
                  <c:v>0.15</c:v>
                </c:pt>
                <c:pt idx="39">
                  <c:v>9.9000000000000005E-2</c:v>
                </c:pt>
                <c:pt idx="40">
                  <c:v>9.8999999999999991E-2</c:v>
                </c:pt>
                <c:pt idx="41">
                  <c:v>8.5000000000000006E-2</c:v>
                </c:pt>
              </c:numCache>
            </c:numRef>
          </c:val>
          <c:extLst>
            <c:ext xmlns:c16="http://schemas.microsoft.com/office/drawing/2014/chart" uri="{C3380CC4-5D6E-409C-BE32-E72D297353CC}">
              <c16:uniqueId val="{00000001-48B1-43D4-A410-00C9DFD5CAC1}"/>
            </c:ext>
          </c:extLst>
        </c:ser>
        <c:dLbls>
          <c:showLegendKey val="0"/>
          <c:showVal val="0"/>
          <c:showCatName val="0"/>
          <c:showSerName val="0"/>
          <c:showPercent val="0"/>
          <c:showBubbleSize val="0"/>
        </c:dLbls>
        <c:axId val="575725744"/>
        <c:axId val="575726400"/>
      </c:areaChart>
      <c:lineChart>
        <c:grouping val="standard"/>
        <c:varyColors val="0"/>
        <c:ser>
          <c:idx val="2"/>
          <c:order val="2"/>
          <c:tx>
            <c:strRef>
              <c:f>'Figure 2.12'!$W$5</c:f>
              <c:strCache>
                <c:ptCount val="1"/>
                <c:pt idx="0">
                  <c:v>Acute Criteria: Dissolved</c:v>
                </c:pt>
              </c:strCache>
            </c:strRef>
          </c:tx>
          <c:spPr>
            <a:ln w="22225" cap="rnd">
              <a:solidFill>
                <a:srgbClr val="FF0000"/>
              </a:solidFill>
              <a:round/>
            </a:ln>
            <a:effectLst/>
          </c:spPr>
          <c:marker>
            <c:symbol val="none"/>
          </c:marker>
          <c:val>
            <c:numRef>
              <c:f>'Figure 2.12'!$W$6:$W$47</c:f>
              <c:numCache>
                <c:formatCode>0.00</c:formatCode>
                <c:ptCount val="42"/>
                <c:pt idx="0">
                  <c:v>4.2594227546722987</c:v>
                </c:pt>
                <c:pt idx="1">
                  <c:v>4.2594227546722987</c:v>
                </c:pt>
                <c:pt idx="2">
                  <c:v>4.2594227546722987</c:v>
                </c:pt>
                <c:pt idx="3">
                  <c:v>4.2594227546722987</c:v>
                </c:pt>
                <c:pt idx="4">
                  <c:v>4.2594227546722987</c:v>
                </c:pt>
                <c:pt idx="5">
                  <c:v>4.237096454032323</c:v>
                </c:pt>
                <c:pt idx="6">
                  <c:v>4.2147522054809547</c:v>
                </c:pt>
                <c:pt idx="7">
                  <c:v>4.2147522054809547</c:v>
                </c:pt>
                <c:pt idx="8">
                  <c:v>4.2147522054809547</c:v>
                </c:pt>
                <c:pt idx="9">
                  <c:v>4.2147522054809547</c:v>
                </c:pt>
                <c:pt idx="10">
                  <c:v>4.4374011887760352</c:v>
                </c:pt>
                <c:pt idx="11">
                  <c:v>4.6803641162214653</c:v>
                </c:pt>
                <c:pt idx="12">
                  <c:v>4.8995763815858258</c:v>
                </c:pt>
                <c:pt idx="13">
                  <c:v>5.1389916452459472</c:v>
                </c:pt>
                <c:pt idx="14">
                  <c:v>4.3930102985121948</c:v>
                </c:pt>
                <c:pt idx="15">
                  <c:v>4.3040219929348638</c:v>
                </c:pt>
                <c:pt idx="16">
                  <c:v>4.2147522054809547</c:v>
                </c:pt>
                <c:pt idx="17">
                  <c:v>4.1700093745960745</c:v>
                </c:pt>
                <c:pt idx="18">
                  <c:v>4.1251932658902017</c:v>
                </c:pt>
                <c:pt idx="19">
                  <c:v>4.1251932658902017</c:v>
                </c:pt>
                <c:pt idx="20">
                  <c:v>4.1251932658902017</c:v>
                </c:pt>
                <c:pt idx="21">
                  <c:v>4.2594227546722987</c:v>
                </c:pt>
                <c:pt idx="22">
                  <c:v>4.3930102985121948</c:v>
                </c:pt>
                <c:pt idx="23">
                  <c:v>4.1700093745960745</c:v>
                </c:pt>
                <c:pt idx="24">
                  <c:v>3.9451751858102893</c:v>
                </c:pt>
                <c:pt idx="25">
                  <c:v>4.2147522054809547</c:v>
                </c:pt>
                <c:pt idx="26">
                  <c:v>4.281731227961596</c:v>
                </c:pt>
                <c:pt idx="27">
                  <c:v>4.3485508666104584</c:v>
                </c:pt>
                <c:pt idx="28">
                  <c:v>4.3930102985121948</c:v>
                </c:pt>
                <c:pt idx="29">
                  <c:v>4.281731227961596</c:v>
                </c:pt>
                <c:pt idx="30">
                  <c:v>4.1700093745960745</c:v>
                </c:pt>
                <c:pt idx="31">
                  <c:v>4.1700093745960745</c:v>
                </c:pt>
                <c:pt idx="32">
                  <c:v>4.2594227546722987</c:v>
                </c:pt>
                <c:pt idx="33">
                  <c:v>4.2594227546722987</c:v>
                </c:pt>
                <c:pt idx="34">
                  <c:v>4.237096454032323</c:v>
                </c:pt>
                <c:pt idx="35">
                  <c:v>3.9451751858102893</c:v>
                </c:pt>
                <c:pt idx="36">
                  <c:v>4.2147522054809547</c:v>
                </c:pt>
                <c:pt idx="37">
                  <c:v>4.3930102985121948</c:v>
                </c:pt>
                <c:pt idx="38">
                  <c:v>4.2147522054809547</c:v>
                </c:pt>
                <c:pt idx="39">
                  <c:v>4.2594227546722987</c:v>
                </c:pt>
                <c:pt idx="40">
                  <c:v>4.2594227546722987</c:v>
                </c:pt>
                <c:pt idx="41">
                  <c:v>4.2147522054809547</c:v>
                </c:pt>
              </c:numCache>
            </c:numRef>
          </c:val>
          <c:smooth val="0"/>
          <c:extLst>
            <c:ext xmlns:c16="http://schemas.microsoft.com/office/drawing/2014/chart" uri="{C3380CC4-5D6E-409C-BE32-E72D297353CC}">
              <c16:uniqueId val="{00000002-48B1-43D4-A410-00C9DFD5CAC1}"/>
            </c:ext>
          </c:extLst>
        </c:ser>
        <c:ser>
          <c:idx val="3"/>
          <c:order val="3"/>
          <c:tx>
            <c:strRef>
              <c:f>'Figure 2.12'!$X$5</c:f>
              <c:strCache>
                <c:ptCount val="1"/>
                <c:pt idx="0">
                  <c:v>Chronic Criteria: Dissolved</c:v>
                </c:pt>
              </c:strCache>
            </c:strRef>
          </c:tx>
          <c:spPr>
            <a:ln w="22225" cap="rnd">
              <a:solidFill>
                <a:schemeClr val="accent2">
                  <a:lumMod val="75000"/>
                </a:schemeClr>
              </a:solidFill>
              <a:prstDash val="sysDash"/>
              <a:round/>
            </a:ln>
            <a:effectLst/>
          </c:spPr>
          <c:marker>
            <c:symbol val="none"/>
          </c:marker>
          <c:val>
            <c:numRef>
              <c:f>'Figure 2.12'!$X$6:$X$47</c:f>
              <c:numCache>
                <c:formatCode>0.000</c:formatCode>
                <c:ptCount val="42"/>
                <c:pt idx="0">
                  <c:v>0.6215463946734151</c:v>
                </c:pt>
                <c:pt idx="1">
                  <c:v>0.6215463946734151</c:v>
                </c:pt>
                <c:pt idx="2">
                  <c:v>0.6215463946734151</c:v>
                </c:pt>
                <c:pt idx="3">
                  <c:v>0.6215463946734151</c:v>
                </c:pt>
                <c:pt idx="4">
                  <c:v>0.6215463946734151</c:v>
                </c:pt>
                <c:pt idx="5">
                  <c:v>0.61872605990924534</c:v>
                </c:pt>
                <c:pt idx="6">
                  <c:v>0.61590144417297032</c:v>
                </c:pt>
                <c:pt idx="7">
                  <c:v>0.61590144417297032</c:v>
                </c:pt>
                <c:pt idx="8">
                  <c:v>0.61590144417297032</c:v>
                </c:pt>
                <c:pt idx="9">
                  <c:v>0.61590144417297032</c:v>
                </c:pt>
                <c:pt idx="10">
                  <c:v>0.64395870535306643</c:v>
                </c:pt>
                <c:pt idx="11">
                  <c:v>0.67435947453538303</c:v>
                </c:pt>
                <c:pt idx="12">
                  <c:v>0.70160534017609189</c:v>
                </c:pt>
                <c:pt idx="13">
                  <c:v>0.73117446324244351</c:v>
                </c:pt>
                <c:pt idx="14">
                  <c:v>0.63838026320262609</c:v>
                </c:pt>
                <c:pt idx="15">
                  <c:v>0.62717434870560107</c:v>
                </c:pt>
                <c:pt idx="16">
                  <c:v>0.61590144417297032</c:v>
                </c:pt>
                <c:pt idx="17">
                  <c:v>0.61023923974365091</c:v>
                </c:pt>
                <c:pt idx="18">
                  <c:v>0.60455951679727427</c:v>
                </c:pt>
                <c:pt idx="19">
                  <c:v>0.60455951679727427</c:v>
                </c:pt>
                <c:pt idx="20">
                  <c:v>0.60455951679727427</c:v>
                </c:pt>
                <c:pt idx="21">
                  <c:v>0.6215463946734151</c:v>
                </c:pt>
                <c:pt idx="22">
                  <c:v>0.63838026320262609</c:v>
                </c:pt>
                <c:pt idx="23">
                  <c:v>0.61023923974365091</c:v>
                </c:pt>
                <c:pt idx="24">
                  <c:v>0.5816598819871861</c:v>
                </c:pt>
                <c:pt idx="25">
                  <c:v>0.61590144417297032</c:v>
                </c:pt>
                <c:pt idx="26">
                  <c:v>0.62436248042757325</c:v>
                </c:pt>
                <c:pt idx="27">
                  <c:v>0.63278555687698834</c:v>
                </c:pt>
                <c:pt idx="28">
                  <c:v>0.63838026320262609</c:v>
                </c:pt>
                <c:pt idx="29">
                  <c:v>0.62436248042757325</c:v>
                </c:pt>
                <c:pt idx="30">
                  <c:v>0.61023923974365091</c:v>
                </c:pt>
                <c:pt idx="31">
                  <c:v>0.61023923974365091</c:v>
                </c:pt>
                <c:pt idx="32">
                  <c:v>0.6215463946734151</c:v>
                </c:pt>
                <c:pt idx="33">
                  <c:v>0.6215463946734151</c:v>
                </c:pt>
                <c:pt idx="34">
                  <c:v>0.61872605990924534</c:v>
                </c:pt>
                <c:pt idx="35">
                  <c:v>0.5816598819871861</c:v>
                </c:pt>
                <c:pt idx="36">
                  <c:v>0.61590144417297032</c:v>
                </c:pt>
                <c:pt idx="37">
                  <c:v>0.63838026320262609</c:v>
                </c:pt>
                <c:pt idx="38">
                  <c:v>0.61590144417297032</c:v>
                </c:pt>
                <c:pt idx="39">
                  <c:v>0.6215463946734151</c:v>
                </c:pt>
                <c:pt idx="40">
                  <c:v>0.6215463946734151</c:v>
                </c:pt>
                <c:pt idx="41">
                  <c:v>0.61590144417297032</c:v>
                </c:pt>
              </c:numCache>
            </c:numRef>
          </c:val>
          <c:smooth val="0"/>
          <c:extLst>
            <c:ext xmlns:c16="http://schemas.microsoft.com/office/drawing/2014/chart" uri="{C3380CC4-5D6E-409C-BE32-E72D297353CC}">
              <c16:uniqueId val="{00000003-48B1-43D4-A410-00C9DFD5CAC1}"/>
            </c:ext>
          </c:extLst>
        </c:ser>
        <c:dLbls>
          <c:showLegendKey val="0"/>
          <c:showVal val="0"/>
          <c:showCatName val="0"/>
          <c:showSerName val="0"/>
          <c:showPercent val="0"/>
          <c:showBubbleSize val="0"/>
        </c:dLbls>
        <c:marker val="1"/>
        <c:smooth val="0"/>
        <c:axId val="575725744"/>
        <c:axId val="575726400"/>
      </c:lineChart>
      <c:catAx>
        <c:axId val="575725744"/>
        <c:scaling>
          <c:orientation val="minMax"/>
        </c:scaling>
        <c:delete val="0"/>
        <c:axPos val="b"/>
        <c:numFmt formatCode="m/d\ h:mm;@"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6400"/>
        <c:crossesAt val="1.0000000000000002E-2"/>
        <c:auto val="0"/>
        <c:lblAlgn val="ctr"/>
        <c:lblOffset val="100"/>
        <c:tickLblSkip val="6"/>
        <c:tickMarkSkip val="3"/>
        <c:noMultiLvlLbl val="0"/>
      </c:catAx>
      <c:valAx>
        <c:axId val="575726400"/>
        <c:scaling>
          <c:logBase val="10"/>
          <c:orientation val="minMax"/>
          <c:min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r>
                  <a:rPr lang="en-US" sz="1300"/>
                  <a:t>Water Concentration (µg/L)</a:t>
                </a:r>
              </a:p>
            </c:rich>
          </c:tx>
          <c:layout>
            <c:manualLayout>
              <c:xMode val="edge"/>
              <c:yMode val="edge"/>
              <c:x val="2.3668711487465591E-2"/>
              <c:y val="0.2479991401328536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endParaRPr lang="en-US"/>
            </a:p>
          </c:txPr>
        </c:title>
        <c:numFmt formatCode="#,##0.0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5744"/>
        <c:crosses val="autoZero"/>
        <c:crossBetween val="between"/>
      </c:valAx>
      <c:spPr>
        <a:noFill/>
        <a:ln>
          <a:solidFill>
            <a:schemeClr val="bg1">
              <a:lumMod val="50000"/>
            </a:schemeClr>
          </a:solidFill>
        </a:ln>
        <a:effectLst/>
      </c:spPr>
    </c:plotArea>
    <c:legend>
      <c:legendPos val="r"/>
      <c:layout>
        <c:manualLayout>
          <c:xMode val="edge"/>
          <c:yMode val="edge"/>
          <c:x val="0.12109056144258376"/>
          <c:y val="0.12879849734423007"/>
          <c:w val="0.81177071929126354"/>
          <c:h val="0.11216578970282744"/>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r>
              <a:rPr lang="en-US" sz="1600"/>
              <a:t>Zinc, Zn </a:t>
            </a:r>
          </a:p>
        </c:rich>
      </c:tx>
      <c:layout>
        <c:manualLayout>
          <c:xMode val="edge"/>
          <c:yMode val="edge"/>
          <c:x val="0.495227986382823"/>
          <c:y val="2.87910621341823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753464353521583"/>
          <c:y val="0.1378638637151488"/>
          <c:w val="0.81782052740292799"/>
          <c:h val="0.69811741692665774"/>
        </c:manualLayout>
      </c:layout>
      <c:areaChart>
        <c:grouping val="standard"/>
        <c:varyColors val="0"/>
        <c:ser>
          <c:idx val="1"/>
          <c:order val="0"/>
          <c:tx>
            <c:strRef>
              <c:f>'Figure 2.12'!$AF$5</c:f>
              <c:strCache>
                <c:ptCount val="1"/>
                <c:pt idx="0">
                  <c:v>Total</c:v>
                </c:pt>
              </c:strCache>
            </c:strRef>
          </c:tx>
          <c:spPr>
            <a:solidFill>
              <a:srgbClr val="EADD34"/>
            </a:solidFill>
            <a:ln w="0">
              <a:solidFill>
                <a:schemeClr val="accent6">
                  <a:lumMod val="75000"/>
                  <a:alpha val="63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2.12'!$AF$6:$AF$47</c:f>
              <c:numCache>
                <c:formatCode>General</c:formatCode>
                <c:ptCount val="42"/>
                <c:pt idx="0">
                  <c:v>71.900000000000006</c:v>
                </c:pt>
                <c:pt idx="1">
                  <c:v>67.7</c:v>
                </c:pt>
                <c:pt idx="2">
                  <c:v>79.8</c:v>
                </c:pt>
                <c:pt idx="3">
                  <c:v>79</c:v>
                </c:pt>
                <c:pt idx="4">
                  <c:v>56.7</c:v>
                </c:pt>
                <c:pt idx="5">
                  <c:v>58</c:v>
                </c:pt>
                <c:pt idx="6">
                  <c:v>52.8</c:v>
                </c:pt>
                <c:pt idx="7">
                  <c:v>61.2</c:v>
                </c:pt>
                <c:pt idx="8">
                  <c:v>66.8</c:v>
                </c:pt>
                <c:pt idx="9">
                  <c:v>134.69999999999999</c:v>
                </c:pt>
                <c:pt idx="10">
                  <c:v>244</c:v>
                </c:pt>
                <c:pt idx="11">
                  <c:v>750</c:v>
                </c:pt>
                <c:pt idx="12">
                  <c:v>980</c:v>
                </c:pt>
                <c:pt idx="13">
                  <c:v>1451.1513689298683</c:v>
                </c:pt>
                <c:pt idx="14" formatCode="0.0000">
                  <c:v>479</c:v>
                </c:pt>
                <c:pt idx="15" formatCode="0.0000">
                  <c:v>245.5</c:v>
                </c:pt>
                <c:pt idx="16">
                  <c:v>226</c:v>
                </c:pt>
                <c:pt idx="17">
                  <c:v>189.2</c:v>
                </c:pt>
                <c:pt idx="18">
                  <c:v>160</c:v>
                </c:pt>
                <c:pt idx="19">
                  <c:v>120.1</c:v>
                </c:pt>
                <c:pt idx="20">
                  <c:v>123.4</c:v>
                </c:pt>
                <c:pt idx="21">
                  <c:v>119.1</c:v>
                </c:pt>
                <c:pt idx="22">
                  <c:v>102.2</c:v>
                </c:pt>
                <c:pt idx="23">
                  <c:v>124</c:v>
                </c:pt>
                <c:pt idx="24">
                  <c:v>113.4</c:v>
                </c:pt>
                <c:pt idx="25">
                  <c:v>110.8</c:v>
                </c:pt>
                <c:pt idx="26">
                  <c:v>25</c:v>
                </c:pt>
                <c:pt idx="27">
                  <c:v>113.1</c:v>
                </c:pt>
                <c:pt idx="28">
                  <c:v>98.8</c:v>
                </c:pt>
                <c:pt idx="29">
                  <c:v>48</c:v>
                </c:pt>
                <c:pt idx="30">
                  <c:v>78.2</c:v>
                </c:pt>
                <c:pt idx="31">
                  <c:v>99.9</c:v>
                </c:pt>
                <c:pt idx="32">
                  <c:v>89.3</c:v>
                </c:pt>
                <c:pt idx="33">
                  <c:v>24</c:v>
                </c:pt>
                <c:pt idx="34">
                  <c:v>78.3</c:v>
                </c:pt>
                <c:pt idx="35">
                  <c:v>72.900000000000006</c:v>
                </c:pt>
                <c:pt idx="36">
                  <c:v>30</c:v>
                </c:pt>
                <c:pt idx="37">
                  <c:v>78</c:v>
                </c:pt>
                <c:pt idx="38">
                  <c:v>70.8</c:v>
                </c:pt>
                <c:pt idx="39">
                  <c:v>190</c:v>
                </c:pt>
                <c:pt idx="40">
                  <c:v>190</c:v>
                </c:pt>
                <c:pt idx="41">
                  <c:v>47</c:v>
                </c:pt>
              </c:numCache>
            </c:numRef>
          </c:val>
          <c:extLst>
            <c:ext xmlns:c16="http://schemas.microsoft.com/office/drawing/2014/chart" uri="{C3380CC4-5D6E-409C-BE32-E72D297353CC}">
              <c16:uniqueId val="{00000000-2413-4108-884B-CA52B74BF4EA}"/>
            </c:ext>
          </c:extLst>
        </c:ser>
        <c:ser>
          <c:idx val="0"/>
          <c:order val="1"/>
          <c:tx>
            <c:strRef>
              <c:f>'Figure 2.12'!$AE$5</c:f>
              <c:strCache>
                <c:ptCount val="1"/>
                <c:pt idx="0">
                  <c:v>Dissolved</c:v>
                </c:pt>
              </c:strCache>
            </c:strRef>
          </c:tx>
          <c:spPr>
            <a:solidFill>
              <a:schemeClr val="accent1">
                <a:lumMod val="75000"/>
              </a:schemeClr>
            </a:solidFill>
            <a:ln>
              <a:solidFill>
                <a:schemeClr val="accent6">
                  <a:lumMod val="75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2.12'!$AE$6:$AE$47</c:f>
              <c:numCache>
                <c:formatCode>#,##0.0</c:formatCode>
                <c:ptCount val="42"/>
                <c:pt idx="0">
                  <c:v>43.5</c:v>
                </c:pt>
                <c:pt idx="1">
                  <c:v>37.799999999999997</c:v>
                </c:pt>
                <c:pt idx="2">
                  <c:v>49.1</c:v>
                </c:pt>
                <c:pt idx="3">
                  <c:v>74</c:v>
                </c:pt>
                <c:pt idx="4">
                  <c:v>41.9</c:v>
                </c:pt>
                <c:pt idx="5">
                  <c:v>57</c:v>
                </c:pt>
                <c:pt idx="6">
                  <c:v>43.1</c:v>
                </c:pt>
                <c:pt idx="7">
                  <c:v>61.4</c:v>
                </c:pt>
                <c:pt idx="8">
                  <c:v>47</c:v>
                </c:pt>
                <c:pt idx="9">
                  <c:v>25.9</c:v>
                </c:pt>
                <c:pt idx="10">
                  <c:v>21.6</c:v>
                </c:pt>
                <c:pt idx="11">
                  <c:v>53.8</c:v>
                </c:pt>
                <c:pt idx="12">
                  <c:v>84.8</c:v>
                </c:pt>
                <c:pt idx="13">
                  <c:v>270.61464336118701</c:v>
                </c:pt>
                <c:pt idx="14">
                  <c:v>90</c:v>
                </c:pt>
                <c:pt idx="15">
                  <c:v>50</c:v>
                </c:pt>
                <c:pt idx="16">
                  <c:v>24</c:v>
                </c:pt>
                <c:pt idx="17">
                  <c:v>42.7</c:v>
                </c:pt>
                <c:pt idx="18">
                  <c:v>29</c:v>
                </c:pt>
                <c:pt idx="19">
                  <c:v>49</c:v>
                </c:pt>
                <c:pt idx="20">
                  <c:v>39.4</c:v>
                </c:pt>
                <c:pt idx="21">
                  <c:v>54.6</c:v>
                </c:pt>
                <c:pt idx="22">
                  <c:v>43.6</c:v>
                </c:pt>
                <c:pt idx="23">
                  <c:v>66</c:v>
                </c:pt>
                <c:pt idx="24">
                  <c:v>45.3</c:v>
                </c:pt>
                <c:pt idx="25">
                  <c:v>57.8</c:v>
                </c:pt>
                <c:pt idx="26">
                  <c:v>56</c:v>
                </c:pt>
                <c:pt idx="27">
                  <c:v>55.8</c:v>
                </c:pt>
                <c:pt idx="28">
                  <c:v>54.9</c:v>
                </c:pt>
                <c:pt idx="29">
                  <c:v>30</c:v>
                </c:pt>
                <c:pt idx="30">
                  <c:v>25.6</c:v>
                </c:pt>
                <c:pt idx="31">
                  <c:v>51.7</c:v>
                </c:pt>
                <c:pt idx="32">
                  <c:v>49.7</c:v>
                </c:pt>
                <c:pt idx="33">
                  <c:v>50</c:v>
                </c:pt>
                <c:pt idx="34">
                  <c:v>66.400000000000006</c:v>
                </c:pt>
                <c:pt idx="35">
                  <c:v>45.6</c:v>
                </c:pt>
                <c:pt idx="36">
                  <c:v>45</c:v>
                </c:pt>
                <c:pt idx="37">
                  <c:v>49.4</c:v>
                </c:pt>
                <c:pt idx="38">
                  <c:v>46.7</c:v>
                </c:pt>
                <c:pt idx="39">
                  <c:v>28</c:v>
                </c:pt>
                <c:pt idx="40">
                  <c:v>28</c:v>
                </c:pt>
                <c:pt idx="41">
                  <c:v>39</c:v>
                </c:pt>
              </c:numCache>
            </c:numRef>
          </c:val>
          <c:extLst>
            <c:ext xmlns:c16="http://schemas.microsoft.com/office/drawing/2014/chart" uri="{C3380CC4-5D6E-409C-BE32-E72D297353CC}">
              <c16:uniqueId val="{00000001-2413-4108-884B-CA52B74BF4EA}"/>
            </c:ext>
          </c:extLst>
        </c:ser>
        <c:dLbls>
          <c:showLegendKey val="0"/>
          <c:showVal val="0"/>
          <c:showCatName val="0"/>
          <c:showSerName val="0"/>
          <c:showPercent val="0"/>
          <c:showBubbleSize val="0"/>
        </c:dLbls>
        <c:axId val="575725744"/>
        <c:axId val="575726400"/>
      </c:areaChart>
      <c:lineChart>
        <c:grouping val="standard"/>
        <c:varyColors val="0"/>
        <c:ser>
          <c:idx val="2"/>
          <c:order val="2"/>
          <c:tx>
            <c:strRef>
              <c:f>'Figure 2.12'!$AG$5</c:f>
              <c:strCache>
                <c:ptCount val="1"/>
                <c:pt idx="0">
                  <c:v>Acute Criteria: Dissolved</c:v>
                </c:pt>
              </c:strCache>
            </c:strRef>
          </c:tx>
          <c:spPr>
            <a:ln w="22225" cap="rnd">
              <a:solidFill>
                <a:srgbClr val="FF0000"/>
              </a:solidFill>
              <a:round/>
            </a:ln>
            <a:effectLst/>
          </c:spPr>
          <c:marker>
            <c:symbol val="none"/>
          </c:marker>
          <c:val>
            <c:numRef>
              <c:f>'Figure 2.12'!$AG$6:$AG$47</c:f>
              <c:numCache>
                <c:formatCode>0</c:formatCode>
                <c:ptCount val="42"/>
                <c:pt idx="0">
                  <c:v>253.68569658890593</c:v>
                </c:pt>
                <c:pt idx="1">
                  <c:v>253.68569658890593</c:v>
                </c:pt>
                <c:pt idx="2">
                  <c:v>253.68569658890593</c:v>
                </c:pt>
                <c:pt idx="3">
                  <c:v>253.68569658890593</c:v>
                </c:pt>
                <c:pt idx="4">
                  <c:v>253.68569658890593</c:v>
                </c:pt>
                <c:pt idx="5">
                  <c:v>252.29554678556801</c:v>
                </c:pt>
                <c:pt idx="6">
                  <c:v>250.90463344911964</c:v>
                </c:pt>
                <c:pt idx="7">
                  <c:v>250.90463344911964</c:v>
                </c:pt>
                <c:pt idx="8">
                  <c:v>250.90463344911964</c:v>
                </c:pt>
                <c:pt idx="9">
                  <c:v>250.90463344911964</c:v>
                </c:pt>
                <c:pt idx="10">
                  <c:v>264.77999672966553</c:v>
                </c:pt>
                <c:pt idx="11">
                  <c:v>279.95978794649756</c:v>
                </c:pt>
                <c:pt idx="12">
                  <c:v>293.68864912728435</c:v>
                </c:pt>
                <c:pt idx="13">
                  <c:v>308.71699361301029</c:v>
                </c:pt>
                <c:pt idx="14">
                  <c:v>262.01083772465034</c:v>
                </c:pt>
                <c:pt idx="15">
                  <c:v>256.46372559353534</c:v>
                </c:pt>
                <c:pt idx="16">
                  <c:v>250.90463344911964</c:v>
                </c:pt>
                <c:pt idx="17">
                  <c:v>248.12049579588731</c:v>
                </c:pt>
                <c:pt idx="18">
                  <c:v>245.33324220810005</c:v>
                </c:pt>
                <c:pt idx="19">
                  <c:v>245.33324220810005</c:v>
                </c:pt>
                <c:pt idx="20">
                  <c:v>245.33324220810005</c:v>
                </c:pt>
                <c:pt idx="21">
                  <c:v>253.68569658890593</c:v>
                </c:pt>
                <c:pt idx="22">
                  <c:v>262.01083772465034</c:v>
                </c:pt>
                <c:pt idx="23">
                  <c:v>248.12049579588731</c:v>
                </c:pt>
                <c:pt idx="24">
                  <c:v>234.15220127340081</c:v>
                </c:pt>
                <c:pt idx="25">
                  <c:v>250.90463344911964</c:v>
                </c:pt>
                <c:pt idx="26">
                  <c:v>255.07508787414577</c:v>
                </c:pt>
                <c:pt idx="27">
                  <c:v>259.23875983683007</c:v>
                </c:pt>
                <c:pt idx="28">
                  <c:v>262.01083772465034</c:v>
                </c:pt>
                <c:pt idx="29">
                  <c:v>255.07508787414577</c:v>
                </c:pt>
                <c:pt idx="30">
                  <c:v>248.12049579588731</c:v>
                </c:pt>
                <c:pt idx="31">
                  <c:v>248.12049579588731</c:v>
                </c:pt>
                <c:pt idx="32">
                  <c:v>253.68569658890593</c:v>
                </c:pt>
                <c:pt idx="33">
                  <c:v>253.68569658890593</c:v>
                </c:pt>
                <c:pt idx="34">
                  <c:v>252.29554678556801</c:v>
                </c:pt>
                <c:pt idx="35">
                  <c:v>234.15220127340081</c:v>
                </c:pt>
                <c:pt idx="36">
                  <c:v>250.90463344911964</c:v>
                </c:pt>
                <c:pt idx="37">
                  <c:v>262.01083772465034</c:v>
                </c:pt>
                <c:pt idx="38">
                  <c:v>250.90463344911964</c:v>
                </c:pt>
                <c:pt idx="39">
                  <c:v>253.68569658890593</c:v>
                </c:pt>
                <c:pt idx="40">
                  <c:v>253.68569658890593</c:v>
                </c:pt>
                <c:pt idx="41">
                  <c:v>250.90463344911964</c:v>
                </c:pt>
              </c:numCache>
            </c:numRef>
          </c:val>
          <c:smooth val="0"/>
          <c:extLst>
            <c:ext xmlns:c16="http://schemas.microsoft.com/office/drawing/2014/chart" uri="{C3380CC4-5D6E-409C-BE32-E72D297353CC}">
              <c16:uniqueId val="{00000002-2413-4108-884B-CA52B74BF4EA}"/>
            </c:ext>
          </c:extLst>
        </c:ser>
        <c:ser>
          <c:idx val="3"/>
          <c:order val="3"/>
          <c:tx>
            <c:strRef>
              <c:f>'Figure 2.12'!$AH$5</c:f>
              <c:strCache>
                <c:ptCount val="1"/>
                <c:pt idx="0">
                  <c:v>Chronic Criteria: Dissolved</c:v>
                </c:pt>
              </c:strCache>
            </c:strRef>
          </c:tx>
          <c:spPr>
            <a:ln w="22225" cap="rnd">
              <a:solidFill>
                <a:schemeClr val="accent2">
                  <a:lumMod val="75000"/>
                </a:schemeClr>
              </a:solidFill>
              <a:prstDash val="sysDash"/>
              <a:round/>
            </a:ln>
            <a:effectLst/>
          </c:spPr>
          <c:marker>
            <c:symbol val="none"/>
          </c:marker>
          <c:val>
            <c:numRef>
              <c:f>'Figure 2.12'!$AH$6:$AH$47</c:f>
              <c:numCache>
                <c:formatCode>0</c:formatCode>
                <c:ptCount val="42"/>
                <c:pt idx="0">
                  <c:v>192.14355411760914</c:v>
                </c:pt>
                <c:pt idx="1">
                  <c:v>192.14355411760914</c:v>
                </c:pt>
                <c:pt idx="2">
                  <c:v>192.14355411760914</c:v>
                </c:pt>
                <c:pt idx="3">
                  <c:v>192.14355411760914</c:v>
                </c:pt>
                <c:pt idx="4">
                  <c:v>192.14355411760914</c:v>
                </c:pt>
                <c:pt idx="5">
                  <c:v>191.09064365572351</c:v>
                </c:pt>
                <c:pt idx="6">
                  <c:v>190.03715488781776</c:v>
                </c:pt>
                <c:pt idx="7">
                  <c:v>190.03715488781776</c:v>
                </c:pt>
                <c:pt idx="8">
                  <c:v>190.03715488781776</c:v>
                </c:pt>
                <c:pt idx="9">
                  <c:v>190.03715488781776</c:v>
                </c:pt>
                <c:pt idx="10">
                  <c:v>200.54646483806442</c:v>
                </c:pt>
                <c:pt idx="11">
                  <c:v>212.04375882973869</c:v>
                </c:pt>
                <c:pt idx="12">
                  <c:v>222.44210693029558</c:v>
                </c:pt>
                <c:pt idx="13">
                  <c:v>233.82469396936889</c:v>
                </c:pt>
                <c:pt idx="14">
                  <c:v>198.44908189415074</c:v>
                </c:pt>
                <c:pt idx="15">
                  <c:v>194.24765526942252</c:v>
                </c:pt>
                <c:pt idx="16">
                  <c:v>190.03715488781776</c:v>
                </c:pt>
                <c:pt idx="17">
                  <c:v>187.9284269972122</c:v>
                </c:pt>
                <c:pt idx="18">
                  <c:v>185.81733907311687</c:v>
                </c:pt>
                <c:pt idx="19">
                  <c:v>185.81733907311687</c:v>
                </c:pt>
                <c:pt idx="20">
                  <c:v>185.81733907311687</c:v>
                </c:pt>
                <c:pt idx="21">
                  <c:v>192.14355411760914</c:v>
                </c:pt>
                <c:pt idx="22">
                  <c:v>198.44908189415074</c:v>
                </c:pt>
                <c:pt idx="23">
                  <c:v>187.9284269972122</c:v>
                </c:pt>
                <c:pt idx="24">
                  <c:v>177.34873018891582</c:v>
                </c:pt>
                <c:pt idx="25">
                  <c:v>190.03715488781776</c:v>
                </c:pt>
                <c:pt idx="26">
                  <c:v>193.19589007188497</c:v>
                </c:pt>
                <c:pt idx="27">
                  <c:v>196.34948816530226</c:v>
                </c:pt>
                <c:pt idx="28">
                  <c:v>198.44908189415074</c:v>
                </c:pt>
                <c:pt idx="29">
                  <c:v>193.19589007188497</c:v>
                </c:pt>
                <c:pt idx="30">
                  <c:v>187.9284269972122</c:v>
                </c:pt>
                <c:pt idx="31">
                  <c:v>187.9284269972122</c:v>
                </c:pt>
                <c:pt idx="32">
                  <c:v>192.14355411760914</c:v>
                </c:pt>
                <c:pt idx="33">
                  <c:v>192.14355411760914</c:v>
                </c:pt>
                <c:pt idx="34">
                  <c:v>191.09064365572351</c:v>
                </c:pt>
                <c:pt idx="35">
                  <c:v>177.34873018891582</c:v>
                </c:pt>
                <c:pt idx="36">
                  <c:v>190.03715488781776</c:v>
                </c:pt>
                <c:pt idx="37">
                  <c:v>198.44908189415074</c:v>
                </c:pt>
                <c:pt idx="38">
                  <c:v>190.03715488781776</c:v>
                </c:pt>
                <c:pt idx="39">
                  <c:v>192.14355411760914</c:v>
                </c:pt>
                <c:pt idx="40">
                  <c:v>192.14355411760914</c:v>
                </c:pt>
                <c:pt idx="41">
                  <c:v>190.03715488781776</c:v>
                </c:pt>
              </c:numCache>
            </c:numRef>
          </c:val>
          <c:smooth val="0"/>
          <c:extLst>
            <c:ext xmlns:c16="http://schemas.microsoft.com/office/drawing/2014/chart" uri="{C3380CC4-5D6E-409C-BE32-E72D297353CC}">
              <c16:uniqueId val="{00000003-2413-4108-884B-CA52B74BF4EA}"/>
            </c:ext>
          </c:extLst>
        </c:ser>
        <c:dLbls>
          <c:showLegendKey val="0"/>
          <c:showVal val="0"/>
          <c:showCatName val="0"/>
          <c:showSerName val="0"/>
          <c:showPercent val="0"/>
          <c:showBubbleSize val="0"/>
        </c:dLbls>
        <c:marker val="1"/>
        <c:smooth val="0"/>
        <c:axId val="575725744"/>
        <c:axId val="575726400"/>
      </c:lineChart>
      <c:catAx>
        <c:axId val="575725744"/>
        <c:scaling>
          <c:orientation val="minMax"/>
        </c:scaling>
        <c:delete val="0"/>
        <c:axPos val="b"/>
        <c:numFmt formatCode="m/d\ h:mm;@"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6400"/>
        <c:crosses val="autoZero"/>
        <c:auto val="0"/>
        <c:lblAlgn val="ctr"/>
        <c:lblOffset val="100"/>
        <c:tickLblSkip val="6"/>
        <c:tickMarkSkip val="3"/>
        <c:noMultiLvlLbl val="0"/>
      </c:catAx>
      <c:valAx>
        <c:axId val="575726400"/>
        <c:scaling>
          <c:logBase val="10"/>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r>
                  <a:rPr lang="en-US" sz="1300"/>
                  <a:t>Water Concentration (µg/L)</a:t>
                </a:r>
              </a:p>
            </c:rich>
          </c:tx>
          <c:layout>
            <c:manualLayout>
              <c:xMode val="edge"/>
              <c:yMode val="edge"/>
              <c:x val="1.5031736632113667E-2"/>
              <c:y val="0.25801173158439938"/>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5744"/>
        <c:crosses val="autoZero"/>
        <c:crossBetween val="between"/>
      </c:valAx>
      <c:spPr>
        <a:noFill/>
        <a:ln>
          <a:solidFill>
            <a:schemeClr val="bg1">
              <a:lumMod val="50000"/>
            </a:schemeClr>
          </a:solidFill>
        </a:ln>
        <a:effectLst/>
      </c:spPr>
    </c:plotArea>
    <c:legend>
      <c:legendPos val="b"/>
      <c:layout>
        <c:manualLayout>
          <c:xMode val="edge"/>
          <c:yMode val="edge"/>
          <c:x val="0.45529506915445545"/>
          <c:y val="0.16638360882855746"/>
          <c:w val="0.54044033950111936"/>
          <c:h val="0.16982376139842989"/>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r>
              <a:rPr lang="en-US" sz="1600"/>
              <a:t>Manganese, Mn</a:t>
            </a:r>
          </a:p>
        </c:rich>
      </c:tx>
      <c:layout>
        <c:manualLayout>
          <c:xMode val="edge"/>
          <c:yMode val="edge"/>
          <c:x val="0.39349643794525685"/>
          <c:y val="3.546610344317401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99824112416099"/>
          <c:y val="0.1378638637151488"/>
          <c:w val="0.80857401032152409"/>
          <c:h val="0.69811741692665774"/>
        </c:manualLayout>
      </c:layout>
      <c:areaChart>
        <c:grouping val="standard"/>
        <c:varyColors val="0"/>
        <c:ser>
          <c:idx val="1"/>
          <c:order val="0"/>
          <c:tx>
            <c:strRef>
              <c:f>'Figure 2.12'!$AK$5</c:f>
              <c:strCache>
                <c:ptCount val="1"/>
                <c:pt idx="0">
                  <c:v>Total</c:v>
                </c:pt>
              </c:strCache>
            </c:strRef>
          </c:tx>
          <c:spPr>
            <a:solidFill>
              <a:srgbClr val="EADD34"/>
            </a:solidFill>
            <a:ln w="0">
              <a:solidFill>
                <a:schemeClr val="accent6">
                  <a:lumMod val="75000"/>
                  <a:alpha val="63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2.12'!$AK$6:$AK$47</c:f>
              <c:numCache>
                <c:formatCode>#,##0.0</c:formatCode>
                <c:ptCount val="42"/>
                <c:pt idx="0">
                  <c:v>118</c:v>
                </c:pt>
                <c:pt idx="1">
                  <c:v>113</c:v>
                </c:pt>
                <c:pt idx="2">
                  <c:v>120</c:v>
                </c:pt>
                <c:pt idx="3">
                  <c:v>115</c:v>
                </c:pt>
                <c:pt idx="4">
                  <c:v>116.4</c:v>
                </c:pt>
                <c:pt idx="5">
                  <c:v>90.1</c:v>
                </c:pt>
                <c:pt idx="6">
                  <c:v>100</c:v>
                </c:pt>
                <c:pt idx="7">
                  <c:v>92.4</c:v>
                </c:pt>
                <c:pt idx="8">
                  <c:v>108</c:v>
                </c:pt>
                <c:pt idx="9">
                  <c:v>244.4</c:v>
                </c:pt>
                <c:pt idx="10">
                  <c:v>341</c:v>
                </c:pt>
                <c:pt idx="11">
                  <c:v>998</c:v>
                </c:pt>
                <c:pt idx="12">
                  <c:v>1330</c:v>
                </c:pt>
                <c:pt idx="13">
                  <c:v>1909.9529455460331</c:v>
                </c:pt>
                <c:pt idx="14">
                  <c:v>522</c:v>
                </c:pt>
                <c:pt idx="15">
                  <c:v>258</c:v>
                </c:pt>
                <c:pt idx="16">
                  <c:v>245</c:v>
                </c:pt>
                <c:pt idx="17">
                  <c:v>207</c:v>
                </c:pt>
                <c:pt idx="18">
                  <c:v>179.7</c:v>
                </c:pt>
                <c:pt idx="19">
                  <c:v>196.6</c:v>
                </c:pt>
                <c:pt idx="20">
                  <c:v>184.7</c:v>
                </c:pt>
                <c:pt idx="21">
                  <c:v>230</c:v>
                </c:pt>
                <c:pt idx="22">
                  <c:v>217.3</c:v>
                </c:pt>
                <c:pt idx="23">
                  <c:v>186</c:v>
                </c:pt>
                <c:pt idx="24">
                  <c:v>183.3</c:v>
                </c:pt>
                <c:pt idx="25">
                  <c:v>163.9</c:v>
                </c:pt>
                <c:pt idx="26">
                  <c:v>54</c:v>
                </c:pt>
                <c:pt idx="27">
                  <c:v>172.3</c:v>
                </c:pt>
                <c:pt idx="28">
                  <c:v>220.2</c:v>
                </c:pt>
                <c:pt idx="29">
                  <c:v>93</c:v>
                </c:pt>
                <c:pt idx="30">
                  <c:v>140</c:v>
                </c:pt>
                <c:pt idx="31">
                  <c:v>164</c:v>
                </c:pt>
                <c:pt idx="32">
                  <c:v>162</c:v>
                </c:pt>
                <c:pt idx="33">
                  <c:v>94</c:v>
                </c:pt>
                <c:pt idx="34">
                  <c:v>144.30000000000001</c:v>
                </c:pt>
                <c:pt idx="35">
                  <c:v>156.6</c:v>
                </c:pt>
                <c:pt idx="36">
                  <c:v>81</c:v>
                </c:pt>
                <c:pt idx="37">
                  <c:v>156.19999999999999</c:v>
                </c:pt>
                <c:pt idx="38">
                  <c:v>143.9</c:v>
                </c:pt>
                <c:pt idx="39">
                  <c:v>120</c:v>
                </c:pt>
                <c:pt idx="40">
                  <c:v>120</c:v>
                </c:pt>
                <c:pt idx="41">
                  <c:v>120</c:v>
                </c:pt>
              </c:numCache>
            </c:numRef>
          </c:val>
          <c:extLst>
            <c:ext xmlns:c16="http://schemas.microsoft.com/office/drawing/2014/chart" uri="{C3380CC4-5D6E-409C-BE32-E72D297353CC}">
              <c16:uniqueId val="{00000000-5377-40AF-B77E-C0F0544FE830}"/>
            </c:ext>
          </c:extLst>
        </c:ser>
        <c:ser>
          <c:idx val="0"/>
          <c:order val="1"/>
          <c:tx>
            <c:strRef>
              <c:f>'Figure 2.12'!$AJ$5</c:f>
              <c:strCache>
                <c:ptCount val="1"/>
                <c:pt idx="0">
                  <c:v>Dissolved</c:v>
                </c:pt>
              </c:strCache>
            </c:strRef>
          </c:tx>
          <c:spPr>
            <a:solidFill>
              <a:schemeClr val="accent1">
                <a:lumMod val="75000"/>
              </a:schemeClr>
            </a:solidFill>
            <a:ln>
              <a:solidFill>
                <a:schemeClr val="accent6">
                  <a:lumMod val="75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2.12'!$AJ$6:$AJ$47</c:f>
              <c:numCache>
                <c:formatCode>#,##0.0</c:formatCode>
                <c:ptCount val="42"/>
                <c:pt idx="0">
                  <c:v>105</c:v>
                </c:pt>
                <c:pt idx="1">
                  <c:v>105</c:v>
                </c:pt>
                <c:pt idx="2">
                  <c:v>97.8</c:v>
                </c:pt>
                <c:pt idx="3">
                  <c:v>106</c:v>
                </c:pt>
                <c:pt idx="4">
                  <c:v>100</c:v>
                </c:pt>
                <c:pt idx="5">
                  <c:v>75.3</c:v>
                </c:pt>
                <c:pt idx="6">
                  <c:v>80.599999999999994</c:v>
                </c:pt>
                <c:pt idx="7">
                  <c:v>77.2</c:v>
                </c:pt>
                <c:pt idx="8">
                  <c:v>81</c:v>
                </c:pt>
                <c:pt idx="9">
                  <c:v>150.1</c:v>
                </c:pt>
                <c:pt idx="10">
                  <c:v>158</c:v>
                </c:pt>
                <c:pt idx="11">
                  <c:v>464</c:v>
                </c:pt>
                <c:pt idx="12">
                  <c:v>676</c:v>
                </c:pt>
                <c:pt idx="13">
                  <c:v>746.80505043189601</c:v>
                </c:pt>
                <c:pt idx="14">
                  <c:v>132</c:v>
                </c:pt>
                <c:pt idx="15">
                  <c:v>132</c:v>
                </c:pt>
                <c:pt idx="16">
                  <c:v>131</c:v>
                </c:pt>
                <c:pt idx="17">
                  <c:v>150.5</c:v>
                </c:pt>
                <c:pt idx="18">
                  <c:v>132.69999999999999</c:v>
                </c:pt>
                <c:pt idx="19">
                  <c:v>137.1</c:v>
                </c:pt>
                <c:pt idx="20">
                  <c:v>143.4</c:v>
                </c:pt>
                <c:pt idx="21">
                  <c:v>138.80000000000001</c:v>
                </c:pt>
                <c:pt idx="22">
                  <c:v>151.69999999999999</c:v>
                </c:pt>
                <c:pt idx="23">
                  <c:v>146</c:v>
                </c:pt>
                <c:pt idx="24">
                  <c:v>130.9</c:v>
                </c:pt>
                <c:pt idx="25">
                  <c:v>128.80000000000001</c:v>
                </c:pt>
                <c:pt idx="26">
                  <c:v>130</c:v>
                </c:pt>
                <c:pt idx="27">
                  <c:v>153.6</c:v>
                </c:pt>
                <c:pt idx="28">
                  <c:v>157.1</c:v>
                </c:pt>
                <c:pt idx="29">
                  <c:v>125</c:v>
                </c:pt>
                <c:pt idx="30">
                  <c:v>119</c:v>
                </c:pt>
                <c:pt idx="31">
                  <c:v>141</c:v>
                </c:pt>
                <c:pt idx="32">
                  <c:v>144</c:v>
                </c:pt>
                <c:pt idx="33">
                  <c:v>145</c:v>
                </c:pt>
                <c:pt idx="34">
                  <c:v>149.6</c:v>
                </c:pt>
                <c:pt idx="35">
                  <c:v>126.3</c:v>
                </c:pt>
                <c:pt idx="36">
                  <c:v>130</c:v>
                </c:pt>
                <c:pt idx="37">
                  <c:v>133.6</c:v>
                </c:pt>
                <c:pt idx="38">
                  <c:v>105.6</c:v>
                </c:pt>
                <c:pt idx="39">
                  <c:v>110</c:v>
                </c:pt>
                <c:pt idx="40">
                  <c:v>110</c:v>
                </c:pt>
                <c:pt idx="41">
                  <c:v>120</c:v>
                </c:pt>
              </c:numCache>
            </c:numRef>
          </c:val>
          <c:extLst>
            <c:ext xmlns:c16="http://schemas.microsoft.com/office/drawing/2014/chart" uri="{C3380CC4-5D6E-409C-BE32-E72D297353CC}">
              <c16:uniqueId val="{00000001-5377-40AF-B77E-C0F0544FE830}"/>
            </c:ext>
          </c:extLst>
        </c:ser>
        <c:dLbls>
          <c:showLegendKey val="0"/>
          <c:showVal val="0"/>
          <c:showCatName val="0"/>
          <c:showSerName val="0"/>
          <c:showPercent val="0"/>
          <c:showBubbleSize val="0"/>
        </c:dLbls>
        <c:axId val="575725744"/>
        <c:axId val="575726400"/>
      </c:areaChart>
      <c:lineChart>
        <c:grouping val="standard"/>
        <c:varyColors val="0"/>
        <c:ser>
          <c:idx val="2"/>
          <c:order val="2"/>
          <c:tx>
            <c:strRef>
              <c:f>'Figure 2.12'!$AL$5</c:f>
              <c:strCache>
                <c:ptCount val="1"/>
                <c:pt idx="0">
                  <c:v>Acute Criteria: Dissolved</c:v>
                </c:pt>
              </c:strCache>
            </c:strRef>
          </c:tx>
          <c:spPr>
            <a:ln w="22225" cap="rnd">
              <a:solidFill>
                <a:srgbClr val="FF0000"/>
              </a:solidFill>
              <a:round/>
            </a:ln>
            <a:effectLst/>
          </c:spPr>
          <c:marker>
            <c:symbol val="none"/>
          </c:marker>
          <c:val>
            <c:numRef>
              <c:f>'Figure 2.12'!$AL$6:$AL$47</c:f>
              <c:numCache>
                <c:formatCode>0</c:formatCode>
                <c:ptCount val="42"/>
                <c:pt idx="0">
                  <c:v>3534.7686558574651</c:v>
                </c:pt>
                <c:pt idx="1">
                  <c:v>3534.7686558574651</c:v>
                </c:pt>
                <c:pt idx="2">
                  <c:v>3534.7686558574651</c:v>
                </c:pt>
                <c:pt idx="3">
                  <c:v>3534.7686558574651</c:v>
                </c:pt>
                <c:pt idx="4">
                  <c:v>3534.7686558574651</c:v>
                </c:pt>
                <c:pt idx="5">
                  <c:v>3527.6613996196866</c:v>
                </c:pt>
                <c:pt idx="6">
                  <c:v>3520.5253587775715</c:v>
                </c:pt>
                <c:pt idx="7">
                  <c:v>3520.5253587775715</c:v>
                </c:pt>
                <c:pt idx="8">
                  <c:v>3520.5253587775715</c:v>
                </c:pt>
                <c:pt idx="9">
                  <c:v>3520.5253587775715</c:v>
                </c:pt>
                <c:pt idx="10">
                  <c:v>3590.6241351307076</c:v>
                </c:pt>
                <c:pt idx="11">
                  <c:v>3664.6954915128781</c:v>
                </c:pt>
                <c:pt idx="12">
                  <c:v>3729.5249786424934</c:v>
                </c:pt>
                <c:pt idx="13">
                  <c:v>3798.3253523298085</c:v>
                </c:pt>
                <c:pt idx="14">
                  <c:v>3576.8235544028826</c:v>
                </c:pt>
                <c:pt idx="15">
                  <c:v>3548.8979637871312</c:v>
                </c:pt>
                <c:pt idx="16">
                  <c:v>3520.5253587775715</c:v>
                </c:pt>
                <c:pt idx="17">
                  <c:v>3506.1657458069371</c:v>
                </c:pt>
                <c:pt idx="18">
                  <c:v>3491.6874132764215</c:v>
                </c:pt>
                <c:pt idx="19">
                  <c:v>3491.6874132764215</c:v>
                </c:pt>
                <c:pt idx="20">
                  <c:v>3491.6874132764215</c:v>
                </c:pt>
                <c:pt idx="21">
                  <c:v>3534.7686558574651</c:v>
                </c:pt>
                <c:pt idx="22">
                  <c:v>3576.8235544028826</c:v>
                </c:pt>
                <c:pt idx="23">
                  <c:v>3506.1657458069371</c:v>
                </c:pt>
                <c:pt idx="24">
                  <c:v>3432.5359173591137</c:v>
                </c:pt>
                <c:pt idx="25">
                  <c:v>3520.5253587775715</c:v>
                </c:pt>
                <c:pt idx="26">
                  <c:v>3541.8474159570633</c:v>
                </c:pt>
                <c:pt idx="27">
                  <c:v>3562.915535723655</c:v>
                </c:pt>
                <c:pt idx="28">
                  <c:v>3576.8235544028826</c:v>
                </c:pt>
                <c:pt idx="29">
                  <c:v>3541.8474159570633</c:v>
                </c:pt>
                <c:pt idx="30">
                  <c:v>3506.1657458069371</c:v>
                </c:pt>
                <c:pt idx="31">
                  <c:v>3506.1657458069371</c:v>
                </c:pt>
                <c:pt idx="32">
                  <c:v>3534.7686558574651</c:v>
                </c:pt>
                <c:pt idx="33">
                  <c:v>3534.7686558574651</c:v>
                </c:pt>
                <c:pt idx="34">
                  <c:v>3527.6613996196866</c:v>
                </c:pt>
                <c:pt idx="35">
                  <c:v>3432.5359173591137</c:v>
                </c:pt>
                <c:pt idx="36">
                  <c:v>3520.5253587775715</c:v>
                </c:pt>
                <c:pt idx="37">
                  <c:v>3576.8235544028826</c:v>
                </c:pt>
                <c:pt idx="38">
                  <c:v>3520.5253587775715</c:v>
                </c:pt>
                <c:pt idx="39">
                  <c:v>3534.7686558574651</c:v>
                </c:pt>
                <c:pt idx="40">
                  <c:v>3534.7686558574651</c:v>
                </c:pt>
                <c:pt idx="41">
                  <c:v>3520.5253587775715</c:v>
                </c:pt>
              </c:numCache>
            </c:numRef>
          </c:val>
          <c:smooth val="0"/>
          <c:extLst>
            <c:ext xmlns:c16="http://schemas.microsoft.com/office/drawing/2014/chart" uri="{C3380CC4-5D6E-409C-BE32-E72D297353CC}">
              <c16:uniqueId val="{00000002-5377-40AF-B77E-C0F0544FE830}"/>
            </c:ext>
          </c:extLst>
        </c:ser>
        <c:ser>
          <c:idx val="3"/>
          <c:order val="3"/>
          <c:tx>
            <c:strRef>
              <c:f>'Figure 2.12'!$AM$5</c:f>
              <c:strCache>
                <c:ptCount val="1"/>
                <c:pt idx="0">
                  <c:v>Chronic Criteria: Dissolved</c:v>
                </c:pt>
              </c:strCache>
            </c:strRef>
          </c:tx>
          <c:spPr>
            <a:ln w="22225" cap="rnd">
              <a:solidFill>
                <a:schemeClr val="accent2">
                  <a:lumMod val="75000"/>
                </a:schemeClr>
              </a:solidFill>
              <a:prstDash val="sysDash"/>
              <a:round/>
            </a:ln>
            <a:effectLst/>
          </c:spPr>
          <c:marker>
            <c:symbol val="none"/>
          </c:marker>
          <c:val>
            <c:numRef>
              <c:f>'Figure 2.12'!$AM$6:$AM$47</c:f>
              <c:numCache>
                <c:formatCode>0</c:formatCode>
                <c:ptCount val="42"/>
                <c:pt idx="0">
                  <c:v>1952.9632867278813</c:v>
                </c:pt>
                <c:pt idx="1">
                  <c:v>1952.9632867278813</c:v>
                </c:pt>
                <c:pt idx="2">
                  <c:v>1952.9632867278813</c:v>
                </c:pt>
                <c:pt idx="3">
                  <c:v>1952.9632867278813</c:v>
                </c:pt>
                <c:pt idx="4">
                  <c:v>1952.9632867278813</c:v>
                </c:pt>
                <c:pt idx="5">
                  <c:v>1949.0365204093155</c:v>
                </c:pt>
                <c:pt idx="6">
                  <c:v>1945.0938505675006</c:v>
                </c:pt>
                <c:pt idx="7">
                  <c:v>1945.0938505675006</c:v>
                </c:pt>
                <c:pt idx="8">
                  <c:v>1945.0938505675006</c:v>
                </c:pt>
                <c:pt idx="9">
                  <c:v>1945.0938505675006</c:v>
                </c:pt>
                <c:pt idx="10">
                  <c:v>1983.8234959815993</c:v>
                </c:pt>
                <c:pt idx="11">
                  <c:v>2024.7479959125344</c:v>
                </c:pt>
                <c:pt idx="12">
                  <c:v>2060.5663536575967</c:v>
                </c:pt>
                <c:pt idx="13">
                  <c:v>2098.5786302748602</c:v>
                </c:pt>
                <c:pt idx="14">
                  <c:v>1976.1986610571664</c:v>
                </c:pt>
                <c:pt idx="15">
                  <c:v>1960.7697437665292</c:v>
                </c:pt>
                <c:pt idx="16">
                  <c:v>1945.0938505675006</c:v>
                </c:pt>
                <c:pt idx="17">
                  <c:v>1937.1601497588797</c:v>
                </c:pt>
                <c:pt idx="18">
                  <c:v>1929.1608562723657</c:v>
                </c:pt>
                <c:pt idx="19">
                  <c:v>1929.1608562723657</c:v>
                </c:pt>
                <c:pt idx="20">
                  <c:v>1929.1608562723657</c:v>
                </c:pt>
                <c:pt idx="21">
                  <c:v>1952.9632867278813</c:v>
                </c:pt>
                <c:pt idx="22">
                  <c:v>1976.1986610571664</c:v>
                </c:pt>
                <c:pt idx="23">
                  <c:v>1937.1601497588797</c:v>
                </c:pt>
                <c:pt idx="24">
                  <c:v>1896.4795944618879</c:v>
                </c:pt>
                <c:pt idx="25">
                  <c:v>1945.0938505675006</c:v>
                </c:pt>
                <c:pt idx="26">
                  <c:v>1956.8743089010504</c:v>
                </c:pt>
                <c:pt idx="27">
                  <c:v>1968.514466555032</c:v>
                </c:pt>
                <c:pt idx="28">
                  <c:v>1976.1986610571664</c:v>
                </c:pt>
                <c:pt idx="29">
                  <c:v>1956.8743089010504</c:v>
                </c:pt>
                <c:pt idx="30">
                  <c:v>1937.1601497588797</c:v>
                </c:pt>
                <c:pt idx="31">
                  <c:v>1937.1601497588797</c:v>
                </c:pt>
                <c:pt idx="32">
                  <c:v>1952.9632867278813</c:v>
                </c:pt>
                <c:pt idx="33">
                  <c:v>1952.9632867278813</c:v>
                </c:pt>
                <c:pt idx="34">
                  <c:v>1949.0365204093155</c:v>
                </c:pt>
                <c:pt idx="35">
                  <c:v>1896.4795944618879</c:v>
                </c:pt>
                <c:pt idx="36">
                  <c:v>1945.0938505675006</c:v>
                </c:pt>
                <c:pt idx="37">
                  <c:v>1976.1986610571664</c:v>
                </c:pt>
                <c:pt idx="38">
                  <c:v>1945.0938505675006</c:v>
                </c:pt>
                <c:pt idx="39">
                  <c:v>1952.9632867278813</c:v>
                </c:pt>
                <c:pt idx="40">
                  <c:v>1952.9632867278813</c:v>
                </c:pt>
                <c:pt idx="41">
                  <c:v>1945.0938505675006</c:v>
                </c:pt>
              </c:numCache>
            </c:numRef>
          </c:val>
          <c:smooth val="0"/>
          <c:extLst>
            <c:ext xmlns:c16="http://schemas.microsoft.com/office/drawing/2014/chart" uri="{C3380CC4-5D6E-409C-BE32-E72D297353CC}">
              <c16:uniqueId val="{00000003-5377-40AF-B77E-C0F0544FE830}"/>
            </c:ext>
          </c:extLst>
        </c:ser>
        <c:dLbls>
          <c:showLegendKey val="0"/>
          <c:showVal val="0"/>
          <c:showCatName val="0"/>
          <c:showSerName val="0"/>
          <c:showPercent val="0"/>
          <c:showBubbleSize val="0"/>
        </c:dLbls>
        <c:marker val="1"/>
        <c:smooth val="0"/>
        <c:axId val="575725744"/>
        <c:axId val="575726400"/>
      </c:lineChart>
      <c:catAx>
        <c:axId val="575725744"/>
        <c:scaling>
          <c:orientation val="minMax"/>
        </c:scaling>
        <c:delete val="0"/>
        <c:axPos val="b"/>
        <c:numFmt formatCode="m/d\ h:mm;@"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6400"/>
        <c:crosses val="autoZero"/>
        <c:auto val="0"/>
        <c:lblAlgn val="ctr"/>
        <c:lblOffset val="100"/>
        <c:tickLblSkip val="6"/>
        <c:tickMarkSkip val="3"/>
        <c:noMultiLvlLbl val="0"/>
      </c:catAx>
      <c:valAx>
        <c:axId val="575726400"/>
        <c:scaling>
          <c:logBase val="10"/>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r>
                  <a:rPr lang="en-US" sz="1300"/>
                  <a:t>Water Concentration (µg/L)</a:t>
                </a:r>
              </a:p>
            </c:rich>
          </c:tx>
          <c:layout>
            <c:manualLayout>
              <c:xMode val="edge"/>
              <c:yMode val="edge"/>
              <c:x val="8.135218801780723E-3"/>
              <c:y val="0.25801165183054203"/>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5744"/>
        <c:crosses val="autoZero"/>
        <c:crossBetween val="between"/>
      </c:valAx>
      <c:spPr>
        <a:noFill/>
        <a:ln>
          <a:solidFill>
            <a:schemeClr val="bg1">
              <a:lumMod val="50000"/>
            </a:schemeClr>
          </a:solidFill>
        </a:ln>
        <a:effectLst/>
      </c:spPr>
    </c:plotArea>
    <c:legend>
      <c:legendPos val="r"/>
      <c:layout>
        <c:manualLayout>
          <c:xMode val="edge"/>
          <c:yMode val="edge"/>
          <c:x val="0.63698765028062276"/>
          <c:y val="0.31148030386527625"/>
          <c:w val="0.31243761876644721"/>
          <c:h val="0.22528308997148408"/>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Macroinvertebrate</a:t>
            </a:r>
            <a:r>
              <a:rPr lang="en-US" sz="1200" baseline="0"/>
              <a:t> Population Density--All Species</a:t>
            </a:r>
            <a:endParaRPr lang="en-US" sz="1200"/>
          </a:p>
        </c:rich>
      </c:tx>
      <c:layout>
        <c:manualLayout>
          <c:xMode val="edge"/>
          <c:yMode val="edge"/>
          <c:x val="0.21546887546581817"/>
          <c:y val="2.291169550144283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0"/>
          <c:order val="0"/>
          <c:tx>
            <c:strRef>
              <c:f>'Figure 2.3 A_B_C'!$K$3</c:f>
              <c:strCache>
                <c:ptCount val="1"/>
                <c:pt idx="0">
                  <c:v>Total All</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'Figure 2.3 A_B_C'!$D$4:$D$22</c:f>
              <c:numCache>
                <c:formatCode>General</c:formatCode>
                <c:ptCount val="19"/>
                <c:pt idx="0">
                  <c:v>1.9</c:v>
                </c:pt>
                <c:pt idx="1">
                  <c:v>7.9</c:v>
                </c:pt>
                <c:pt idx="2">
                  <c:v>10.9</c:v>
                </c:pt>
                <c:pt idx="3">
                  <c:v>13.9</c:v>
                </c:pt>
                <c:pt idx="4">
                  <c:v>15.14</c:v>
                </c:pt>
                <c:pt idx="5">
                  <c:v>16</c:v>
                </c:pt>
                <c:pt idx="6">
                  <c:v>17.5</c:v>
                </c:pt>
                <c:pt idx="7">
                  <c:v>21</c:v>
                </c:pt>
                <c:pt idx="8">
                  <c:v>24.53</c:v>
                </c:pt>
                <c:pt idx="9">
                  <c:v>38</c:v>
                </c:pt>
                <c:pt idx="10">
                  <c:v>46.3</c:v>
                </c:pt>
                <c:pt idx="11">
                  <c:v>63.54</c:v>
                </c:pt>
                <c:pt idx="12">
                  <c:v>70.760000000000005</c:v>
                </c:pt>
                <c:pt idx="13">
                  <c:v>91.78</c:v>
                </c:pt>
                <c:pt idx="14">
                  <c:v>96.5</c:v>
                </c:pt>
                <c:pt idx="15">
                  <c:v>110</c:v>
                </c:pt>
                <c:pt idx="16">
                  <c:v>114.42</c:v>
                </c:pt>
                <c:pt idx="17">
                  <c:v>121.23</c:v>
                </c:pt>
                <c:pt idx="18">
                  <c:v>191</c:v>
                </c:pt>
              </c:numCache>
            </c:numRef>
          </c:xVal>
          <c:yVal>
            <c:numRef>
              <c:f>'Figure 2.3 A_B_C'!$K$4:$K$22</c:f>
              <c:numCache>
                <c:formatCode>General</c:formatCode>
                <c:ptCount val="19"/>
                <c:pt idx="0">
                  <c:v>118</c:v>
                </c:pt>
                <c:pt idx="1">
                  <c:v>400</c:v>
                </c:pt>
                <c:pt idx="2">
                  <c:v>629</c:v>
                </c:pt>
                <c:pt idx="3">
                  <c:v>514</c:v>
                </c:pt>
                <c:pt idx="4">
                  <c:v>43</c:v>
                </c:pt>
                <c:pt idx="5">
                  <c:v>79</c:v>
                </c:pt>
                <c:pt idx="6">
                  <c:v>158</c:v>
                </c:pt>
                <c:pt idx="7">
                  <c:v>241</c:v>
                </c:pt>
                <c:pt idx="8">
                  <c:v>110</c:v>
                </c:pt>
                <c:pt idx="9">
                  <c:v>148</c:v>
                </c:pt>
                <c:pt idx="10">
                  <c:v>149</c:v>
                </c:pt>
                <c:pt idx="11">
                  <c:v>413</c:v>
                </c:pt>
                <c:pt idx="12">
                  <c:v>1054</c:v>
                </c:pt>
                <c:pt idx="13">
                  <c:v>984</c:v>
                </c:pt>
                <c:pt idx="14">
                  <c:v>2204</c:v>
                </c:pt>
                <c:pt idx="15">
                  <c:v>1835</c:v>
                </c:pt>
                <c:pt idx="16">
                  <c:v>2796</c:v>
                </c:pt>
                <c:pt idx="17">
                  <c:v>2179</c:v>
                </c:pt>
                <c:pt idx="18">
                  <c:v>1538</c:v>
                </c:pt>
              </c:numCache>
            </c:numRef>
          </c:yVal>
          <c:smooth val="0"/>
          <c:extLst>
            <c:ext xmlns:c16="http://schemas.microsoft.com/office/drawing/2014/chart" uri="{C3380CC4-5D6E-409C-BE32-E72D297353CC}">
              <c16:uniqueId val="{00000000-AE53-4AF6-97CF-7926F2264D71}"/>
            </c:ext>
          </c:extLst>
        </c:ser>
        <c:dLbls>
          <c:showLegendKey val="0"/>
          <c:showVal val="0"/>
          <c:showCatName val="0"/>
          <c:showSerName val="0"/>
          <c:showPercent val="0"/>
          <c:showBubbleSize val="0"/>
        </c:dLbls>
        <c:axId val="843193192"/>
        <c:axId val="843189584"/>
      </c:scatterChart>
      <c:valAx>
        <c:axId val="843193192"/>
        <c:scaling>
          <c:orientation val="minMax"/>
          <c:max val="2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Distance from Headwaters (km)</a:t>
                </a:r>
              </a:p>
            </c:rich>
          </c:tx>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43189584"/>
        <c:crosses val="autoZero"/>
        <c:crossBetween val="midCat"/>
      </c:valAx>
      <c:valAx>
        <c:axId val="8431895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a:t>Number/m</a:t>
                </a:r>
                <a:r>
                  <a:rPr lang="en-US" baseline="30000"/>
                  <a:t>2</a:t>
                </a:r>
              </a:p>
            </c:rich>
          </c:tx>
          <c:layout>
            <c:manualLayout>
              <c:xMode val="edge"/>
              <c:yMode val="edge"/>
              <c:x val="2.2442435278366105E-2"/>
              <c:y val="0.26116821489132219"/>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43193192"/>
        <c:crosses val="autoZero"/>
        <c:crossBetween val="midCat"/>
        <c:minorUnit val="1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Iron Concentration</a:t>
            </a:r>
          </a:p>
          <a:p>
            <a:pPr>
              <a:defRPr sz="1200"/>
            </a:pPr>
            <a:r>
              <a:rPr lang="en-US" sz="1200"/>
              <a:t> August 6-10, 2015 --Animas at Durango</a:t>
            </a:r>
          </a:p>
        </c:rich>
      </c:tx>
      <c:layout>
        <c:manualLayout>
          <c:xMode val="edge"/>
          <c:yMode val="edge"/>
          <c:x val="0.30737378327891868"/>
          <c:y val="2.87910956447150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753464353521583"/>
          <c:y val="0.1378638637151488"/>
          <c:w val="0.81782052740292799"/>
          <c:h val="0.69811741692665774"/>
        </c:manualLayout>
      </c:layout>
      <c:areaChart>
        <c:grouping val="standard"/>
        <c:varyColors val="0"/>
        <c:ser>
          <c:idx val="1"/>
          <c:order val="0"/>
          <c:tx>
            <c:strRef>
              <c:f>'Figure 2.12'!$AP$5</c:f>
              <c:strCache>
                <c:ptCount val="1"/>
                <c:pt idx="0">
                  <c:v>Total</c:v>
                </c:pt>
              </c:strCache>
            </c:strRef>
          </c:tx>
          <c:spPr>
            <a:solidFill>
              <a:srgbClr val="FFCF37">
                <a:alpha val="21961"/>
              </a:srgbClr>
            </a:solidFill>
            <a:ln w="0">
              <a:solidFill>
                <a:schemeClr val="accent6">
                  <a:lumMod val="75000"/>
                  <a:alpha val="63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2.12'!$AP$6:$AP$47</c:f>
              <c:numCache>
                <c:formatCode>#,##0</c:formatCode>
                <c:ptCount val="42"/>
                <c:pt idx="0">
                  <c:v>331</c:v>
                </c:pt>
                <c:pt idx="1">
                  <c:v>295</c:v>
                </c:pt>
                <c:pt idx="2">
                  <c:v>371</c:v>
                </c:pt>
                <c:pt idx="3">
                  <c:v>203</c:v>
                </c:pt>
                <c:pt idx="4">
                  <c:v>242</c:v>
                </c:pt>
                <c:pt idx="5">
                  <c:v>152</c:v>
                </c:pt>
                <c:pt idx="6">
                  <c:v>211</c:v>
                </c:pt>
                <c:pt idx="7">
                  <c:v>163</c:v>
                </c:pt>
                <c:pt idx="8">
                  <c:v>670</c:v>
                </c:pt>
                <c:pt idx="9">
                  <c:v>13481</c:v>
                </c:pt>
                <c:pt idx="10">
                  <c:v>23200</c:v>
                </c:pt>
                <c:pt idx="11">
                  <c:v>93500</c:v>
                </c:pt>
                <c:pt idx="12">
                  <c:v>121000</c:v>
                </c:pt>
                <c:pt idx="13">
                  <c:v>181995.51627716128</c:v>
                </c:pt>
                <c:pt idx="14">
                  <c:v>50800</c:v>
                </c:pt>
                <c:pt idx="15">
                  <c:v>20017</c:v>
                </c:pt>
                <c:pt idx="16">
                  <c:v>14300</c:v>
                </c:pt>
                <c:pt idx="17">
                  <c:v>10663</c:v>
                </c:pt>
                <c:pt idx="18">
                  <c:v>9707</c:v>
                </c:pt>
                <c:pt idx="19">
                  <c:v>5651</c:v>
                </c:pt>
                <c:pt idx="20">
                  <c:v>4988</c:v>
                </c:pt>
                <c:pt idx="21">
                  <c:v>3839</c:v>
                </c:pt>
                <c:pt idx="22">
                  <c:v>3431</c:v>
                </c:pt>
                <c:pt idx="23">
                  <c:v>2920</c:v>
                </c:pt>
                <c:pt idx="24">
                  <c:v>3285</c:v>
                </c:pt>
                <c:pt idx="25">
                  <c:v>3352</c:v>
                </c:pt>
                <c:pt idx="26">
                  <c:v>250</c:v>
                </c:pt>
                <c:pt idx="27">
                  <c:v>2550</c:v>
                </c:pt>
                <c:pt idx="28">
                  <c:v>2538</c:v>
                </c:pt>
                <c:pt idx="29">
                  <c:v>800</c:v>
                </c:pt>
                <c:pt idx="30">
                  <c:v>1540</c:v>
                </c:pt>
                <c:pt idx="31">
                  <c:v>1810</c:v>
                </c:pt>
                <c:pt idx="32">
                  <c:v>1420</c:v>
                </c:pt>
                <c:pt idx="33">
                  <c:v>200</c:v>
                </c:pt>
                <c:pt idx="34">
                  <c:v>1273</c:v>
                </c:pt>
                <c:pt idx="35">
                  <c:v>1164</c:v>
                </c:pt>
                <c:pt idx="36">
                  <c:v>210</c:v>
                </c:pt>
                <c:pt idx="37">
                  <c:v>1033</c:v>
                </c:pt>
                <c:pt idx="38">
                  <c:v>912</c:v>
                </c:pt>
                <c:pt idx="39">
                  <c:v>912</c:v>
                </c:pt>
                <c:pt idx="40">
                  <c:v>912</c:v>
                </c:pt>
                <c:pt idx="41">
                  <c:v>912</c:v>
                </c:pt>
              </c:numCache>
            </c:numRef>
          </c:val>
          <c:extLst>
            <c:ext xmlns:c16="http://schemas.microsoft.com/office/drawing/2014/chart" uri="{C3380CC4-5D6E-409C-BE32-E72D297353CC}">
              <c16:uniqueId val="{00000000-DC2E-432A-86F7-24F6A41FE982}"/>
            </c:ext>
          </c:extLst>
        </c:ser>
        <c:ser>
          <c:idx val="0"/>
          <c:order val="1"/>
          <c:tx>
            <c:strRef>
              <c:f>'Figure 2.12'!$AO$5</c:f>
              <c:strCache>
                <c:ptCount val="1"/>
                <c:pt idx="0">
                  <c:v>Dissolved</c:v>
                </c:pt>
              </c:strCache>
            </c:strRef>
          </c:tx>
          <c:spPr>
            <a:solidFill>
              <a:schemeClr val="tx2">
                <a:lumMod val="60000"/>
                <a:lumOff val="40000"/>
              </a:schemeClr>
            </a:solidFill>
            <a:ln>
              <a:solidFill>
                <a:schemeClr val="accent6">
                  <a:lumMod val="75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2.12'!$AO$6:$AO$47</c:f>
              <c:numCache>
                <c:formatCode>#,##0.0</c:formatCode>
                <c:ptCount val="42"/>
                <c:pt idx="0">
                  <c:v>100</c:v>
                </c:pt>
                <c:pt idx="1">
                  <c:v>100</c:v>
                </c:pt>
                <c:pt idx="2">
                  <c:v>100</c:v>
                </c:pt>
                <c:pt idx="3">
                  <c:v>3</c:v>
                </c:pt>
                <c:pt idx="4">
                  <c:v>16</c:v>
                </c:pt>
                <c:pt idx="5">
                  <c:v>100</c:v>
                </c:pt>
                <c:pt idx="6">
                  <c:v>31</c:v>
                </c:pt>
                <c:pt idx="7">
                  <c:v>100</c:v>
                </c:pt>
                <c:pt idx="8">
                  <c:v>100</c:v>
                </c:pt>
                <c:pt idx="9">
                  <c:v>234</c:v>
                </c:pt>
                <c:pt idx="10">
                  <c:v>100</c:v>
                </c:pt>
                <c:pt idx="11">
                  <c:v>100</c:v>
                </c:pt>
                <c:pt idx="12">
                  <c:v>100</c:v>
                </c:pt>
                <c:pt idx="13">
                  <c:v>200</c:v>
                </c:pt>
                <c:pt idx="14">
                  <c:v>180</c:v>
                </c:pt>
                <c:pt idx="15">
                  <c:v>140</c:v>
                </c:pt>
                <c:pt idx="16">
                  <c:v>100</c:v>
                </c:pt>
                <c:pt idx="17">
                  <c:v>25</c:v>
                </c:pt>
                <c:pt idx="18">
                  <c:v>224</c:v>
                </c:pt>
                <c:pt idx="19">
                  <c:v>28</c:v>
                </c:pt>
                <c:pt idx="20">
                  <c:v>78</c:v>
                </c:pt>
                <c:pt idx="21">
                  <c:v>71</c:v>
                </c:pt>
                <c:pt idx="22">
                  <c:v>184</c:v>
                </c:pt>
                <c:pt idx="23">
                  <c:v>100</c:v>
                </c:pt>
                <c:pt idx="24">
                  <c:v>152</c:v>
                </c:pt>
                <c:pt idx="25">
                  <c:v>106</c:v>
                </c:pt>
                <c:pt idx="26">
                  <c:v>105</c:v>
                </c:pt>
                <c:pt idx="27">
                  <c:v>100</c:v>
                </c:pt>
                <c:pt idx="28">
                  <c:v>439</c:v>
                </c:pt>
                <c:pt idx="29">
                  <c:v>100</c:v>
                </c:pt>
                <c:pt idx="30">
                  <c:v>100</c:v>
                </c:pt>
                <c:pt idx="31">
                  <c:v>100</c:v>
                </c:pt>
                <c:pt idx="32">
                  <c:v>100</c:v>
                </c:pt>
                <c:pt idx="33">
                  <c:v>67</c:v>
                </c:pt>
                <c:pt idx="34">
                  <c:v>195</c:v>
                </c:pt>
                <c:pt idx="35">
                  <c:v>67</c:v>
                </c:pt>
                <c:pt idx="36">
                  <c:v>67</c:v>
                </c:pt>
                <c:pt idx="37">
                  <c:v>27</c:v>
                </c:pt>
                <c:pt idx="38">
                  <c:v>10</c:v>
                </c:pt>
                <c:pt idx="39">
                  <c:v>10</c:v>
                </c:pt>
                <c:pt idx="40">
                  <c:v>10</c:v>
                </c:pt>
                <c:pt idx="41">
                  <c:v>10</c:v>
                </c:pt>
              </c:numCache>
            </c:numRef>
          </c:val>
          <c:extLst>
            <c:ext xmlns:c16="http://schemas.microsoft.com/office/drawing/2014/chart" uri="{C3380CC4-5D6E-409C-BE32-E72D297353CC}">
              <c16:uniqueId val="{00000001-DC2E-432A-86F7-24F6A41FE982}"/>
            </c:ext>
          </c:extLst>
        </c:ser>
        <c:dLbls>
          <c:showLegendKey val="0"/>
          <c:showVal val="0"/>
          <c:showCatName val="0"/>
          <c:showSerName val="0"/>
          <c:showPercent val="0"/>
          <c:showBubbleSize val="0"/>
        </c:dLbls>
        <c:axId val="575725744"/>
        <c:axId val="575726400"/>
      </c:areaChart>
      <c:lineChart>
        <c:grouping val="standard"/>
        <c:varyColors val="0"/>
        <c:ser>
          <c:idx val="3"/>
          <c:order val="3"/>
          <c:tx>
            <c:strRef>
              <c:f>'Figure 2.12'!$AR$5</c:f>
              <c:strCache>
                <c:ptCount val="1"/>
                <c:pt idx="0">
                  <c:v>Chronic Criteria: Total Recoverable</c:v>
                </c:pt>
              </c:strCache>
            </c:strRef>
          </c:tx>
          <c:spPr>
            <a:ln w="22225" cap="rnd">
              <a:solidFill>
                <a:schemeClr val="accent2">
                  <a:lumMod val="75000"/>
                </a:schemeClr>
              </a:solidFill>
              <a:prstDash val="sysDash"/>
              <a:round/>
            </a:ln>
            <a:effectLst/>
          </c:spPr>
          <c:marker>
            <c:symbol val="none"/>
          </c:marker>
          <c:val>
            <c:numRef>
              <c:f>'Figure 2.12'!$AR$6:$AR$47</c:f>
              <c:numCache>
                <c:formatCode>#,##0.0</c:formatCode>
                <c:ptCount val="42"/>
                <c:pt idx="0">
                  <c:v>1000</c:v>
                </c:pt>
                <c:pt idx="1">
                  <c:v>1000</c:v>
                </c:pt>
                <c:pt idx="2">
                  <c:v>1000</c:v>
                </c:pt>
                <c:pt idx="3">
                  <c:v>1000</c:v>
                </c:pt>
                <c:pt idx="4">
                  <c:v>1000</c:v>
                </c:pt>
                <c:pt idx="5">
                  <c:v>1000</c:v>
                </c:pt>
                <c:pt idx="6">
                  <c:v>1000</c:v>
                </c:pt>
                <c:pt idx="7">
                  <c:v>1000</c:v>
                </c:pt>
                <c:pt idx="8">
                  <c:v>1000</c:v>
                </c:pt>
                <c:pt idx="9">
                  <c:v>1000</c:v>
                </c:pt>
                <c:pt idx="10">
                  <c:v>1000</c:v>
                </c:pt>
                <c:pt idx="11">
                  <c:v>1000</c:v>
                </c:pt>
                <c:pt idx="12">
                  <c:v>1000</c:v>
                </c:pt>
                <c:pt idx="13">
                  <c:v>1000</c:v>
                </c:pt>
                <c:pt idx="14">
                  <c:v>1000</c:v>
                </c:pt>
                <c:pt idx="15">
                  <c:v>1000</c:v>
                </c:pt>
                <c:pt idx="16">
                  <c:v>1000</c:v>
                </c:pt>
                <c:pt idx="17">
                  <c:v>1000</c:v>
                </c:pt>
                <c:pt idx="18">
                  <c:v>1000</c:v>
                </c:pt>
                <c:pt idx="19">
                  <c:v>1000</c:v>
                </c:pt>
                <c:pt idx="20">
                  <c:v>1000</c:v>
                </c:pt>
                <c:pt idx="21">
                  <c:v>1000</c:v>
                </c:pt>
                <c:pt idx="22">
                  <c:v>1000</c:v>
                </c:pt>
                <c:pt idx="23">
                  <c:v>1000</c:v>
                </c:pt>
                <c:pt idx="24">
                  <c:v>1000</c:v>
                </c:pt>
                <c:pt idx="25">
                  <c:v>1000</c:v>
                </c:pt>
                <c:pt idx="26">
                  <c:v>1000</c:v>
                </c:pt>
                <c:pt idx="27">
                  <c:v>1000</c:v>
                </c:pt>
                <c:pt idx="28">
                  <c:v>1000</c:v>
                </c:pt>
                <c:pt idx="29">
                  <c:v>1000</c:v>
                </c:pt>
                <c:pt idx="30">
                  <c:v>1000</c:v>
                </c:pt>
                <c:pt idx="31">
                  <c:v>1000</c:v>
                </c:pt>
                <c:pt idx="32">
                  <c:v>1000</c:v>
                </c:pt>
                <c:pt idx="33">
                  <c:v>1000</c:v>
                </c:pt>
                <c:pt idx="34">
                  <c:v>1000</c:v>
                </c:pt>
                <c:pt idx="35">
                  <c:v>1000</c:v>
                </c:pt>
                <c:pt idx="36">
                  <c:v>1000</c:v>
                </c:pt>
                <c:pt idx="37">
                  <c:v>1000</c:v>
                </c:pt>
                <c:pt idx="38">
                  <c:v>1000</c:v>
                </c:pt>
                <c:pt idx="39">
                  <c:v>1000</c:v>
                </c:pt>
                <c:pt idx="40">
                  <c:v>1000</c:v>
                </c:pt>
                <c:pt idx="41">
                  <c:v>1000</c:v>
                </c:pt>
              </c:numCache>
            </c:numRef>
          </c:val>
          <c:smooth val="0"/>
          <c:extLst>
            <c:ext xmlns:c16="http://schemas.microsoft.com/office/drawing/2014/chart" uri="{C3380CC4-5D6E-409C-BE32-E72D297353CC}">
              <c16:uniqueId val="{00000002-DC2E-432A-86F7-24F6A41FE982}"/>
            </c:ext>
          </c:extLst>
        </c:ser>
        <c:dLbls>
          <c:showLegendKey val="0"/>
          <c:showVal val="0"/>
          <c:showCatName val="0"/>
          <c:showSerName val="0"/>
          <c:showPercent val="0"/>
          <c:showBubbleSize val="0"/>
        </c:dLbls>
        <c:marker val="1"/>
        <c:smooth val="0"/>
        <c:axId val="575725744"/>
        <c:axId val="575726400"/>
        <c:extLst>
          <c:ext xmlns:c15="http://schemas.microsoft.com/office/drawing/2012/chart" uri="{02D57815-91ED-43cb-92C2-25804820EDAC}">
            <c15:filteredLineSeries>
              <c15:ser>
                <c:idx val="2"/>
                <c:order val="2"/>
                <c:tx>
                  <c:strRef>
                    <c:extLst>
                      <c:ext uri="{02D57815-91ED-43cb-92C2-25804820EDAC}">
                        <c15:formulaRef>
                          <c15:sqref>'Figure 2.12'!$AQ$5</c15:sqref>
                        </c15:formulaRef>
                      </c:ext>
                    </c:extLst>
                    <c:strCache>
                      <c:ptCount val="1"/>
                      <c:pt idx="0">
                        <c:v>Acute Criteria</c:v>
                      </c:pt>
                    </c:strCache>
                  </c:strRef>
                </c:tx>
                <c:spPr>
                  <a:ln w="22225" cap="rnd">
                    <a:solidFill>
                      <a:srgbClr val="FF0000"/>
                    </a:solidFill>
                    <a:round/>
                  </a:ln>
                  <a:effectLst/>
                </c:spPr>
                <c:marker>
                  <c:symbol val="none"/>
                </c:marker>
                <c:cat>
                  <c:numRef>
                    <c:extLst>
                      <c:ext uri="{02D57815-91ED-43cb-92C2-25804820EDAC}">
                        <c15:formulaRef>
                          <c15:sqref>'Figure 2.12'!$C$6:$C$47</c15:sqref>
                        </c15:formulaRef>
                      </c:ext>
                    </c:extLst>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extLst>
                      <c:ext uri="{02D57815-91ED-43cb-92C2-25804820EDAC}">
                        <c15:formulaRef>
                          <c15:sqref>'Figure 2.12'!$AQ$6:$AQ$47</c15:sqref>
                        </c15:formulaRef>
                      </c:ext>
                    </c:extLst>
                    <c:numCache>
                      <c:formatCode>#,##0.0</c:formatCode>
                      <c:ptCount val="42"/>
                    </c:numCache>
                  </c:numRef>
                </c:val>
                <c:smooth val="0"/>
                <c:extLst>
                  <c:ext xmlns:c16="http://schemas.microsoft.com/office/drawing/2014/chart" uri="{C3380CC4-5D6E-409C-BE32-E72D297353CC}">
                    <c16:uniqueId val="{00000003-DC2E-432A-86F7-24F6A41FE982}"/>
                  </c:ext>
                </c:extLst>
              </c15:ser>
            </c15:filteredLineSeries>
          </c:ext>
        </c:extLst>
      </c:lineChart>
      <c:catAx>
        <c:axId val="575725744"/>
        <c:scaling>
          <c:orientation val="minMax"/>
        </c:scaling>
        <c:delete val="0"/>
        <c:axPos val="b"/>
        <c:numFmt formatCode="m/d\ h:mm;@"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75726400"/>
        <c:crosses val="autoZero"/>
        <c:auto val="0"/>
        <c:lblAlgn val="ctr"/>
        <c:lblOffset val="100"/>
        <c:noMultiLvlLbl val="0"/>
      </c:catAx>
      <c:valAx>
        <c:axId val="575726400"/>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Water Concentration (µg/L)</a:t>
                </a:r>
              </a:p>
            </c:rich>
          </c:tx>
          <c:layout>
            <c:manualLayout>
              <c:xMode val="edge"/>
              <c:yMode val="edge"/>
              <c:x val="4.2355180629237623E-3"/>
              <c:y val="0.26446853929542929"/>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5744"/>
        <c:crosses val="autoZero"/>
        <c:crossBetween val="between"/>
      </c:valAx>
      <c:spPr>
        <a:noFill/>
        <a:ln>
          <a:solidFill>
            <a:schemeClr val="bg1">
              <a:lumMod val="50000"/>
            </a:schemeClr>
          </a:solidFill>
        </a:ln>
        <a:effectLst/>
      </c:spPr>
    </c:plotArea>
    <c:legend>
      <c:legendPos val="b"/>
      <c:layout>
        <c:manualLayout>
          <c:xMode val="edge"/>
          <c:yMode val="edge"/>
          <c:x val="0.45529506915445545"/>
          <c:y val="0.13087109394344576"/>
          <c:w val="0.54044033950111936"/>
          <c:h val="0.16982376139842989"/>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Arsenic Concentration </a:t>
            </a:r>
            <a:br>
              <a:rPr lang="en-US" sz="1200"/>
            </a:br>
            <a:r>
              <a:rPr lang="en-US" sz="1200"/>
              <a:t>August 6-10, 2015--Animas at Durango</a:t>
            </a:r>
          </a:p>
        </c:rich>
      </c:tx>
      <c:layout>
        <c:manualLayout>
          <c:xMode val="edge"/>
          <c:yMode val="edge"/>
          <c:x val="0.30737378327891868"/>
          <c:y val="2.87910956447150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3753464353521583"/>
          <c:y val="0.1378638637151488"/>
          <c:w val="0.81782052740292799"/>
          <c:h val="0.69811741692665774"/>
        </c:manualLayout>
      </c:layout>
      <c:areaChart>
        <c:grouping val="standard"/>
        <c:varyColors val="0"/>
        <c:ser>
          <c:idx val="1"/>
          <c:order val="0"/>
          <c:tx>
            <c:strRef>
              <c:f>'Figure 2.12'!$Q$5</c:f>
              <c:strCache>
                <c:ptCount val="1"/>
                <c:pt idx="0">
                  <c:v>Total</c:v>
                </c:pt>
              </c:strCache>
            </c:strRef>
          </c:tx>
          <c:spPr>
            <a:solidFill>
              <a:srgbClr val="FFCF37">
                <a:alpha val="21961"/>
              </a:srgbClr>
            </a:solidFill>
            <a:ln w="0">
              <a:solidFill>
                <a:schemeClr val="accent6">
                  <a:lumMod val="75000"/>
                  <a:alpha val="63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2.12'!$Q$6:$Q$47</c:f>
              <c:numCache>
                <c:formatCode>General</c:formatCode>
                <c:ptCount val="42"/>
                <c:pt idx="0">
                  <c:v>2.5</c:v>
                </c:pt>
                <c:pt idx="1">
                  <c:v>2.5</c:v>
                </c:pt>
                <c:pt idx="2">
                  <c:v>2.5</c:v>
                </c:pt>
                <c:pt idx="3">
                  <c:v>0.5</c:v>
                </c:pt>
                <c:pt idx="4">
                  <c:v>2.5</c:v>
                </c:pt>
                <c:pt idx="5">
                  <c:v>2.5</c:v>
                </c:pt>
                <c:pt idx="6">
                  <c:v>2.5</c:v>
                </c:pt>
                <c:pt idx="7">
                  <c:v>2.5</c:v>
                </c:pt>
                <c:pt idx="8">
                  <c:v>2.5</c:v>
                </c:pt>
                <c:pt idx="9">
                  <c:v>12</c:v>
                </c:pt>
                <c:pt idx="10">
                  <c:v>14.7</c:v>
                </c:pt>
                <c:pt idx="11">
                  <c:v>72.2</c:v>
                </c:pt>
                <c:pt idx="12">
                  <c:v>87.5</c:v>
                </c:pt>
                <c:pt idx="13">
                  <c:v>137.320553633727</c:v>
                </c:pt>
                <c:pt idx="14">
                  <c:v>40</c:v>
                </c:pt>
                <c:pt idx="15">
                  <c:v>19</c:v>
                </c:pt>
                <c:pt idx="16">
                  <c:v>12.6</c:v>
                </c:pt>
                <c:pt idx="17">
                  <c:v>12</c:v>
                </c:pt>
                <c:pt idx="18">
                  <c:v>13</c:v>
                </c:pt>
                <c:pt idx="19">
                  <c:v>10</c:v>
                </c:pt>
                <c:pt idx="20">
                  <c:v>8</c:v>
                </c:pt>
                <c:pt idx="21">
                  <c:v>5</c:v>
                </c:pt>
                <c:pt idx="22">
                  <c:v>4</c:v>
                </c:pt>
                <c:pt idx="23">
                  <c:v>2.5</c:v>
                </c:pt>
                <c:pt idx="24">
                  <c:v>2.5</c:v>
                </c:pt>
                <c:pt idx="25">
                  <c:v>2.5</c:v>
                </c:pt>
                <c:pt idx="26">
                  <c:v>0.37</c:v>
                </c:pt>
                <c:pt idx="27">
                  <c:v>0.37</c:v>
                </c:pt>
                <c:pt idx="28">
                  <c:v>0.37</c:v>
                </c:pt>
                <c:pt idx="29">
                  <c:v>0.64</c:v>
                </c:pt>
                <c:pt idx="30">
                  <c:v>2.5</c:v>
                </c:pt>
                <c:pt idx="31">
                  <c:v>2.5</c:v>
                </c:pt>
                <c:pt idx="32">
                  <c:v>2.5</c:v>
                </c:pt>
                <c:pt idx="33">
                  <c:v>0.37</c:v>
                </c:pt>
                <c:pt idx="34">
                  <c:v>0.37</c:v>
                </c:pt>
                <c:pt idx="35">
                  <c:v>0.37</c:v>
                </c:pt>
                <c:pt idx="36">
                  <c:v>0.37</c:v>
                </c:pt>
                <c:pt idx="37">
                  <c:v>0.37</c:v>
                </c:pt>
                <c:pt idx="38">
                  <c:v>0.37</c:v>
                </c:pt>
                <c:pt idx="39">
                  <c:v>0.53</c:v>
                </c:pt>
                <c:pt idx="40">
                  <c:v>0.35</c:v>
                </c:pt>
                <c:pt idx="41">
                  <c:v>0.36000000000000004</c:v>
                </c:pt>
              </c:numCache>
            </c:numRef>
          </c:val>
          <c:extLst>
            <c:ext xmlns:c16="http://schemas.microsoft.com/office/drawing/2014/chart" uri="{C3380CC4-5D6E-409C-BE32-E72D297353CC}">
              <c16:uniqueId val="{00000000-AEA8-40A6-B04D-5850F23149EE}"/>
            </c:ext>
          </c:extLst>
        </c:ser>
        <c:ser>
          <c:idx val="0"/>
          <c:order val="1"/>
          <c:tx>
            <c:strRef>
              <c:f>'Figure 2.12'!$P$5</c:f>
              <c:strCache>
                <c:ptCount val="1"/>
                <c:pt idx="0">
                  <c:v>Dissolved</c:v>
                </c:pt>
              </c:strCache>
            </c:strRef>
          </c:tx>
          <c:spPr>
            <a:solidFill>
              <a:schemeClr val="tx2">
                <a:lumMod val="60000"/>
                <a:lumOff val="40000"/>
              </a:schemeClr>
            </a:solidFill>
            <a:ln>
              <a:solidFill>
                <a:schemeClr val="accent6">
                  <a:lumMod val="75000"/>
                </a:schemeClr>
              </a:solidFill>
            </a:ln>
            <a:effectLst/>
          </c:spPr>
          <c:cat>
            <c:numRef>
              <c:f>'Figure 2.12'!$C$6:$C$47</c:f>
              <c:numCache>
                <c:formatCode>m/d/yy\ h:mm;@</c:formatCode>
                <c:ptCount val="42"/>
                <c:pt idx="0">
                  <c:v>42221.868055555555</c:v>
                </c:pt>
                <c:pt idx="1">
                  <c:v>42222.027777777781</c:v>
                </c:pt>
                <c:pt idx="2">
                  <c:v>42222.40625</c:v>
                </c:pt>
                <c:pt idx="3">
                  <c:v>42222.659722222219</c:v>
                </c:pt>
                <c:pt idx="4">
                  <c:v>42222.6875</c:v>
                </c:pt>
                <c:pt idx="5">
                  <c:v>42222.836805555555</c:v>
                </c:pt>
                <c:pt idx="6">
                  <c:v>42222.847222222219</c:v>
                </c:pt>
                <c:pt idx="7">
                  <c:v>42222.880555555559</c:v>
                </c:pt>
                <c:pt idx="8">
                  <c:v>42222.916666666664</c:v>
                </c:pt>
                <c:pt idx="9">
                  <c:v>42222.927083333336</c:v>
                </c:pt>
                <c:pt idx="10">
                  <c:v>42222.958333333336</c:v>
                </c:pt>
                <c:pt idx="11">
                  <c:v>42223</c:v>
                </c:pt>
                <c:pt idx="12">
                  <c:v>42223.020833333336</c:v>
                </c:pt>
                <c:pt idx="13">
                  <c:v>42223.052084027775</c:v>
                </c:pt>
                <c:pt idx="14">
                  <c:v>42223.208333333336</c:v>
                </c:pt>
                <c:pt idx="15">
                  <c:v>42223.347222222219</c:v>
                </c:pt>
                <c:pt idx="16">
                  <c:v>42223.416666666664</c:v>
                </c:pt>
                <c:pt idx="17">
                  <c:v>42223.489583333336</c:v>
                </c:pt>
                <c:pt idx="18">
                  <c:v>42223.607638888891</c:v>
                </c:pt>
                <c:pt idx="19">
                  <c:v>42223.783333333333</c:v>
                </c:pt>
                <c:pt idx="20">
                  <c:v>42223.804166666669</c:v>
                </c:pt>
                <c:pt idx="21">
                  <c:v>42224.286805555559</c:v>
                </c:pt>
                <c:pt idx="22">
                  <c:v>42224.317361111112</c:v>
                </c:pt>
                <c:pt idx="23">
                  <c:v>42224.465277777781</c:v>
                </c:pt>
                <c:pt idx="24">
                  <c:v>42224.822916666664</c:v>
                </c:pt>
                <c:pt idx="25">
                  <c:v>42224.844444444447</c:v>
                </c:pt>
                <c:pt idx="26">
                  <c:v>42225.166666666664</c:v>
                </c:pt>
                <c:pt idx="27">
                  <c:v>42225.311805555553</c:v>
                </c:pt>
                <c:pt idx="28">
                  <c:v>42225.334027777775</c:v>
                </c:pt>
                <c:pt idx="29">
                  <c:v>42225.5</c:v>
                </c:pt>
                <c:pt idx="30">
                  <c:v>42225.517361111109</c:v>
                </c:pt>
                <c:pt idx="31">
                  <c:v>42225.53125</c:v>
                </c:pt>
                <c:pt idx="32">
                  <c:v>42225.583333333336</c:v>
                </c:pt>
                <c:pt idx="33">
                  <c:v>42225.666666666664</c:v>
                </c:pt>
                <c:pt idx="34">
                  <c:v>42225.779861111114</c:v>
                </c:pt>
                <c:pt idx="35">
                  <c:v>42225.801388888889</c:v>
                </c:pt>
                <c:pt idx="36">
                  <c:v>42225.833333333336</c:v>
                </c:pt>
                <c:pt idx="37">
                  <c:v>42226.333333333336</c:v>
                </c:pt>
                <c:pt idx="38">
                  <c:v>42226.356249999997</c:v>
                </c:pt>
                <c:pt idx="39">
                  <c:v>42226.590277777781</c:v>
                </c:pt>
                <c:pt idx="40">
                  <c:v>42226.597222222219</c:v>
                </c:pt>
                <c:pt idx="41">
                  <c:v>42226.635416666664</c:v>
                </c:pt>
              </c:numCache>
            </c:numRef>
          </c:cat>
          <c:val>
            <c:numRef>
              <c:f>'Figure 2.12'!$P$6:$P$47</c:f>
              <c:numCache>
                <c:formatCode>#,##0.0</c:formatCode>
                <c:ptCount val="42"/>
                <c:pt idx="0">
                  <c:v>0.628</c:v>
                </c:pt>
                <c:pt idx="1">
                  <c:v>0.60299999999999998</c:v>
                </c:pt>
                <c:pt idx="2">
                  <c:v>0.5</c:v>
                </c:pt>
                <c:pt idx="3">
                  <c:v>0.4</c:v>
                </c:pt>
                <c:pt idx="4">
                  <c:v>0.2</c:v>
                </c:pt>
                <c:pt idx="5">
                  <c:v>0.64300000000000002</c:v>
                </c:pt>
                <c:pt idx="6">
                  <c:v>0.2</c:v>
                </c:pt>
                <c:pt idx="7">
                  <c:v>0.5</c:v>
                </c:pt>
                <c:pt idx="8">
                  <c:v>0.5</c:v>
                </c:pt>
                <c:pt idx="9">
                  <c:v>0.2</c:v>
                </c:pt>
                <c:pt idx="10">
                  <c:v>0.5</c:v>
                </c:pt>
                <c:pt idx="11">
                  <c:v>0.5</c:v>
                </c:pt>
                <c:pt idx="12">
                  <c:v>0.5</c:v>
                </c:pt>
                <c:pt idx="13">
                  <c:v>0.25020407950142498</c:v>
                </c:pt>
                <c:pt idx="14">
                  <c:v>0.3</c:v>
                </c:pt>
                <c:pt idx="15">
                  <c:v>0.3</c:v>
                </c:pt>
                <c:pt idx="16">
                  <c:v>0.5</c:v>
                </c:pt>
                <c:pt idx="17">
                  <c:v>0.5</c:v>
                </c:pt>
                <c:pt idx="18">
                  <c:v>0.5</c:v>
                </c:pt>
                <c:pt idx="19">
                  <c:v>0.5</c:v>
                </c:pt>
                <c:pt idx="20">
                  <c:v>0.5</c:v>
                </c:pt>
                <c:pt idx="21">
                  <c:v>0.5</c:v>
                </c:pt>
                <c:pt idx="22">
                  <c:v>0.5</c:v>
                </c:pt>
                <c:pt idx="23">
                  <c:v>0.5</c:v>
                </c:pt>
                <c:pt idx="24">
                  <c:v>0.2</c:v>
                </c:pt>
                <c:pt idx="25">
                  <c:v>0.16</c:v>
                </c:pt>
                <c:pt idx="26">
                  <c:v>0.2</c:v>
                </c:pt>
                <c:pt idx="27">
                  <c:v>0.2</c:v>
                </c:pt>
                <c:pt idx="28">
                  <c:v>0.2</c:v>
                </c:pt>
                <c:pt idx="29">
                  <c:v>0.2</c:v>
                </c:pt>
                <c:pt idx="30">
                  <c:v>0.5</c:v>
                </c:pt>
                <c:pt idx="31">
                  <c:v>0.5</c:v>
                </c:pt>
                <c:pt idx="32">
                  <c:v>0.5</c:v>
                </c:pt>
                <c:pt idx="33">
                  <c:v>0.2</c:v>
                </c:pt>
                <c:pt idx="34">
                  <c:v>0.2</c:v>
                </c:pt>
                <c:pt idx="35">
                  <c:v>0.2</c:v>
                </c:pt>
                <c:pt idx="36">
                  <c:v>0.2</c:v>
                </c:pt>
                <c:pt idx="37">
                  <c:v>0.2</c:v>
                </c:pt>
                <c:pt idx="38">
                  <c:v>0.2</c:v>
                </c:pt>
                <c:pt idx="39">
                  <c:v>0.35</c:v>
                </c:pt>
                <c:pt idx="40">
                  <c:v>0.2</c:v>
                </c:pt>
                <c:pt idx="41">
                  <c:v>0.19</c:v>
                </c:pt>
              </c:numCache>
            </c:numRef>
          </c:val>
          <c:extLst>
            <c:ext xmlns:c16="http://schemas.microsoft.com/office/drawing/2014/chart" uri="{C3380CC4-5D6E-409C-BE32-E72D297353CC}">
              <c16:uniqueId val="{00000001-AEA8-40A6-B04D-5850F23149EE}"/>
            </c:ext>
          </c:extLst>
        </c:ser>
        <c:dLbls>
          <c:showLegendKey val="0"/>
          <c:showVal val="0"/>
          <c:showCatName val="0"/>
          <c:showSerName val="0"/>
          <c:showPercent val="0"/>
          <c:showBubbleSize val="0"/>
        </c:dLbls>
        <c:axId val="575725744"/>
        <c:axId val="575726400"/>
      </c:areaChart>
      <c:lineChart>
        <c:grouping val="standard"/>
        <c:varyColors val="0"/>
        <c:ser>
          <c:idx val="2"/>
          <c:order val="2"/>
          <c:tx>
            <c:strRef>
              <c:f>'Figure 2.12'!$R$5</c:f>
              <c:strCache>
                <c:ptCount val="1"/>
                <c:pt idx="0">
                  <c:v>Acute Criteria: Dissolved</c:v>
                </c:pt>
              </c:strCache>
            </c:strRef>
          </c:tx>
          <c:spPr>
            <a:ln w="22225" cap="rnd">
              <a:solidFill>
                <a:srgbClr val="FF0000"/>
              </a:solidFill>
              <a:round/>
            </a:ln>
            <a:effectLst/>
          </c:spPr>
          <c:marker>
            <c:symbol val="none"/>
          </c:marker>
          <c:val>
            <c:numRef>
              <c:f>'Figure 2.12'!$R$6:$R$47</c:f>
              <c:numCache>
                <c:formatCode>General</c:formatCode>
                <c:ptCount val="42"/>
                <c:pt idx="0">
                  <c:v>340</c:v>
                </c:pt>
                <c:pt idx="1">
                  <c:v>340</c:v>
                </c:pt>
                <c:pt idx="2">
                  <c:v>340</c:v>
                </c:pt>
                <c:pt idx="3">
                  <c:v>340</c:v>
                </c:pt>
                <c:pt idx="4">
                  <c:v>340</c:v>
                </c:pt>
                <c:pt idx="5">
                  <c:v>340</c:v>
                </c:pt>
                <c:pt idx="6">
                  <c:v>340</c:v>
                </c:pt>
                <c:pt idx="7">
                  <c:v>340</c:v>
                </c:pt>
                <c:pt idx="8">
                  <c:v>340</c:v>
                </c:pt>
                <c:pt idx="9">
                  <c:v>340</c:v>
                </c:pt>
                <c:pt idx="10">
                  <c:v>340</c:v>
                </c:pt>
                <c:pt idx="11">
                  <c:v>340</c:v>
                </c:pt>
                <c:pt idx="12">
                  <c:v>340</c:v>
                </c:pt>
                <c:pt idx="13">
                  <c:v>340</c:v>
                </c:pt>
                <c:pt idx="14">
                  <c:v>340</c:v>
                </c:pt>
                <c:pt idx="15">
                  <c:v>340</c:v>
                </c:pt>
                <c:pt idx="16">
                  <c:v>340</c:v>
                </c:pt>
                <c:pt idx="17">
                  <c:v>340</c:v>
                </c:pt>
                <c:pt idx="18">
                  <c:v>340</c:v>
                </c:pt>
                <c:pt idx="19">
                  <c:v>340</c:v>
                </c:pt>
                <c:pt idx="20">
                  <c:v>340</c:v>
                </c:pt>
                <c:pt idx="21">
                  <c:v>340</c:v>
                </c:pt>
                <c:pt idx="22">
                  <c:v>340</c:v>
                </c:pt>
                <c:pt idx="23">
                  <c:v>340</c:v>
                </c:pt>
                <c:pt idx="24">
                  <c:v>340</c:v>
                </c:pt>
                <c:pt idx="25">
                  <c:v>340</c:v>
                </c:pt>
                <c:pt idx="26">
                  <c:v>340</c:v>
                </c:pt>
                <c:pt idx="27">
                  <c:v>340</c:v>
                </c:pt>
                <c:pt idx="28">
                  <c:v>340</c:v>
                </c:pt>
                <c:pt idx="29">
                  <c:v>340</c:v>
                </c:pt>
                <c:pt idx="30">
                  <c:v>340</c:v>
                </c:pt>
                <c:pt idx="31">
                  <c:v>340</c:v>
                </c:pt>
                <c:pt idx="32">
                  <c:v>340</c:v>
                </c:pt>
                <c:pt idx="33">
                  <c:v>340</c:v>
                </c:pt>
                <c:pt idx="34">
                  <c:v>340</c:v>
                </c:pt>
                <c:pt idx="35">
                  <c:v>340</c:v>
                </c:pt>
                <c:pt idx="36">
                  <c:v>340</c:v>
                </c:pt>
                <c:pt idx="37">
                  <c:v>340</c:v>
                </c:pt>
                <c:pt idx="38">
                  <c:v>340</c:v>
                </c:pt>
                <c:pt idx="39">
                  <c:v>340</c:v>
                </c:pt>
                <c:pt idx="40">
                  <c:v>340</c:v>
                </c:pt>
                <c:pt idx="41">
                  <c:v>340</c:v>
                </c:pt>
              </c:numCache>
            </c:numRef>
          </c:val>
          <c:smooth val="0"/>
          <c:extLst>
            <c:ext xmlns:c16="http://schemas.microsoft.com/office/drawing/2014/chart" uri="{C3380CC4-5D6E-409C-BE32-E72D297353CC}">
              <c16:uniqueId val="{00000002-AEA8-40A6-B04D-5850F23149EE}"/>
            </c:ext>
          </c:extLst>
        </c:ser>
        <c:ser>
          <c:idx val="3"/>
          <c:order val="3"/>
          <c:tx>
            <c:strRef>
              <c:f>'Figure 2.12'!$S$5</c:f>
              <c:strCache>
                <c:ptCount val="1"/>
                <c:pt idx="0">
                  <c:v>Chronic Criteria: Dissolved</c:v>
                </c:pt>
              </c:strCache>
            </c:strRef>
          </c:tx>
          <c:spPr>
            <a:ln w="22225" cap="rnd">
              <a:solidFill>
                <a:schemeClr val="accent2">
                  <a:lumMod val="75000"/>
                </a:schemeClr>
              </a:solidFill>
              <a:prstDash val="sysDash"/>
              <a:round/>
            </a:ln>
            <a:effectLst/>
          </c:spPr>
          <c:marker>
            <c:symbol val="none"/>
          </c:marker>
          <c:val>
            <c:numRef>
              <c:f>'Figure 2.12'!$S$6:$S$47</c:f>
              <c:numCache>
                <c:formatCode>General</c:formatCode>
                <c:ptCount val="42"/>
                <c:pt idx="0">
                  <c:v>150</c:v>
                </c:pt>
                <c:pt idx="1">
                  <c:v>150</c:v>
                </c:pt>
                <c:pt idx="2">
                  <c:v>150</c:v>
                </c:pt>
                <c:pt idx="3">
                  <c:v>150</c:v>
                </c:pt>
                <c:pt idx="4">
                  <c:v>150</c:v>
                </c:pt>
                <c:pt idx="5">
                  <c:v>150</c:v>
                </c:pt>
                <c:pt idx="6">
                  <c:v>150</c:v>
                </c:pt>
                <c:pt idx="7">
                  <c:v>150</c:v>
                </c:pt>
                <c:pt idx="8">
                  <c:v>150</c:v>
                </c:pt>
                <c:pt idx="9">
                  <c:v>150</c:v>
                </c:pt>
                <c:pt idx="10">
                  <c:v>150</c:v>
                </c:pt>
                <c:pt idx="11">
                  <c:v>150</c:v>
                </c:pt>
                <c:pt idx="12">
                  <c:v>150</c:v>
                </c:pt>
                <c:pt idx="13">
                  <c:v>150</c:v>
                </c:pt>
                <c:pt idx="14">
                  <c:v>150</c:v>
                </c:pt>
                <c:pt idx="15">
                  <c:v>150</c:v>
                </c:pt>
                <c:pt idx="16">
                  <c:v>150</c:v>
                </c:pt>
                <c:pt idx="17">
                  <c:v>150</c:v>
                </c:pt>
                <c:pt idx="18">
                  <c:v>150</c:v>
                </c:pt>
                <c:pt idx="19">
                  <c:v>150</c:v>
                </c:pt>
                <c:pt idx="20">
                  <c:v>150</c:v>
                </c:pt>
                <c:pt idx="21">
                  <c:v>150</c:v>
                </c:pt>
                <c:pt idx="22">
                  <c:v>150</c:v>
                </c:pt>
                <c:pt idx="23">
                  <c:v>150</c:v>
                </c:pt>
                <c:pt idx="24">
                  <c:v>150</c:v>
                </c:pt>
                <c:pt idx="25">
                  <c:v>150</c:v>
                </c:pt>
                <c:pt idx="26">
                  <c:v>150</c:v>
                </c:pt>
                <c:pt idx="27">
                  <c:v>150</c:v>
                </c:pt>
                <c:pt idx="28">
                  <c:v>150</c:v>
                </c:pt>
                <c:pt idx="29">
                  <c:v>150</c:v>
                </c:pt>
                <c:pt idx="30">
                  <c:v>150</c:v>
                </c:pt>
                <c:pt idx="31">
                  <c:v>150</c:v>
                </c:pt>
                <c:pt idx="32">
                  <c:v>150</c:v>
                </c:pt>
                <c:pt idx="33">
                  <c:v>150</c:v>
                </c:pt>
                <c:pt idx="34">
                  <c:v>150</c:v>
                </c:pt>
                <c:pt idx="35">
                  <c:v>150</c:v>
                </c:pt>
                <c:pt idx="36">
                  <c:v>150</c:v>
                </c:pt>
                <c:pt idx="37">
                  <c:v>150</c:v>
                </c:pt>
                <c:pt idx="38">
                  <c:v>150</c:v>
                </c:pt>
                <c:pt idx="39">
                  <c:v>150</c:v>
                </c:pt>
                <c:pt idx="40">
                  <c:v>150</c:v>
                </c:pt>
                <c:pt idx="41">
                  <c:v>150</c:v>
                </c:pt>
              </c:numCache>
            </c:numRef>
          </c:val>
          <c:smooth val="0"/>
          <c:extLst>
            <c:ext xmlns:c16="http://schemas.microsoft.com/office/drawing/2014/chart" uri="{C3380CC4-5D6E-409C-BE32-E72D297353CC}">
              <c16:uniqueId val="{00000003-AEA8-40A6-B04D-5850F23149EE}"/>
            </c:ext>
          </c:extLst>
        </c:ser>
        <c:dLbls>
          <c:showLegendKey val="0"/>
          <c:showVal val="0"/>
          <c:showCatName val="0"/>
          <c:showSerName val="0"/>
          <c:showPercent val="0"/>
          <c:showBubbleSize val="0"/>
        </c:dLbls>
        <c:marker val="1"/>
        <c:smooth val="0"/>
        <c:axId val="575725744"/>
        <c:axId val="575726400"/>
      </c:lineChart>
      <c:catAx>
        <c:axId val="575725744"/>
        <c:scaling>
          <c:orientation val="minMax"/>
        </c:scaling>
        <c:delete val="0"/>
        <c:axPos val="b"/>
        <c:numFmt formatCode="m/d\ h:mm;@"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575726400"/>
        <c:crossesAt val="0.1"/>
        <c:auto val="0"/>
        <c:lblAlgn val="ctr"/>
        <c:lblOffset val="100"/>
        <c:noMultiLvlLbl val="0"/>
      </c:catAx>
      <c:valAx>
        <c:axId val="575726400"/>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Water Concentration (µg/L)</a:t>
                </a:r>
              </a:p>
            </c:rich>
          </c:tx>
          <c:layout>
            <c:manualLayout>
              <c:xMode val="edge"/>
              <c:yMode val="edge"/>
              <c:x val="4.2355180629237623E-3"/>
              <c:y val="0.26446853929542929"/>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575725744"/>
        <c:crosses val="autoZero"/>
        <c:crossBetween val="between"/>
      </c:valAx>
      <c:spPr>
        <a:noFill/>
        <a:ln>
          <a:solidFill>
            <a:schemeClr val="bg1">
              <a:lumMod val="50000"/>
            </a:schemeClr>
          </a:solidFill>
        </a:ln>
        <a:effectLst/>
      </c:spPr>
    </c:plotArea>
    <c:legend>
      <c:legendPos val="b"/>
      <c:layout>
        <c:manualLayout>
          <c:xMode val="edge"/>
          <c:yMode val="edge"/>
          <c:x val="0.45748066584275365"/>
          <c:y val="0.31818343079107514"/>
          <c:w val="0.54044033950111936"/>
          <c:h val="0.16982376139842989"/>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b="1">
          <a:solidFill>
            <a:schemeClr val="tx1"/>
          </a:solidFill>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Macroinvertebrate</a:t>
            </a:r>
            <a:r>
              <a:rPr lang="en-US" sz="1200" baseline="0"/>
              <a:t> Population Density--Animas River </a:t>
            </a:r>
            <a:endParaRPr lang="en-US" sz="1200"/>
          </a:p>
        </c:rich>
      </c:tx>
      <c:layout>
        <c:manualLayout>
          <c:xMode val="edge"/>
          <c:yMode val="edge"/>
          <c:x val="0.2209842144051099"/>
          <c:y val="2.291169550144283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424434209874709"/>
          <c:y val="0.19769203364814855"/>
          <c:w val="0.8076893532962468"/>
          <c:h val="0.58576773471183141"/>
        </c:manualLayout>
      </c:layout>
      <c:scatterChart>
        <c:scatterStyle val="lineMarker"/>
        <c:varyColors val="0"/>
        <c:ser>
          <c:idx val="0"/>
          <c:order val="0"/>
          <c:tx>
            <c:strRef>
              <c:f>'Figure 2.3 A_B_C'!$F$3</c:f>
              <c:strCache>
                <c:ptCount val="1"/>
                <c:pt idx="0">
                  <c:v>Stoneflies</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'Figure 2.3 A_B_C'!$D$4:$D$22</c:f>
              <c:numCache>
                <c:formatCode>General</c:formatCode>
                <c:ptCount val="19"/>
                <c:pt idx="0">
                  <c:v>1.9</c:v>
                </c:pt>
                <c:pt idx="1">
                  <c:v>7.9</c:v>
                </c:pt>
                <c:pt idx="2">
                  <c:v>10.9</c:v>
                </c:pt>
                <c:pt idx="3">
                  <c:v>13.9</c:v>
                </c:pt>
                <c:pt idx="4">
                  <c:v>15.14</c:v>
                </c:pt>
                <c:pt idx="5">
                  <c:v>16</c:v>
                </c:pt>
                <c:pt idx="6">
                  <c:v>17.5</c:v>
                </c:pt>
                <c:pt idx="7">
                  <c:v>21</c:v>
                </c:pt>
                <c:pt idx="8">
                  <c:v>24.53</c:v>
                </c:pt>
                <c:pt idx="9">
                  <c:v>38</c:v>
                </c:pt>
                <c:pt idx="10">
                  <c:v>46.3</c:v>
                </c:pt>
                <c:pt idx="11">
                  <c:v>63.54</c:v>
                </c:pt>
                <c:pt idx="12">
                  <c:v>70.760000000000005</c:v>
                </c:pt>
                <c:pt idx="13">
                  <c:v>91.78</c:v>
                </c:pt>
                <c:pt idx="14">
                  <c:v>96.5</c:v>
                </c:pt>
                <c:pt idx="15">
                  <c:v>110</c:v>
                </c:pt>
                <c:pt idx="16">
                  <c:v>114.42</c:v>
                </c:pt>
                <c:pt idx="17">
                  <c:v>121.23</c:v>
                </c:pt>
                <c:pt idx="18">
                  <c:v>191</c:v>
                </c:pt>
              </c:numCache>
            </c:numRef>
          </c:xVal>
          <c:yVal>
            <c:numRef>
              <c:f>'Figure 2.3 A_B_C'!$F$4:$F$22</c:f>
              <c:numCache>
                <c:formatCode>General</c:formatCode>
                <c:ptCount val="19"/>
                <c:pt idx="0">
                  <c:v>20</c:v>
                </c:pt>
                <c:pt idx="1">
                  <c:v>73</c:v>
                </c:pt>
                <c:pt idx="2">
                  <c:v>51</c:v>
                </c:pt>
                <c:pt idx="3">
                  <c:v>85</c:v>
                </c:pt>
                <c:pt idx="4">
                  <c:v>9</c:v>
                </c:pt>
                <c:pt idx="5">
                  <c:v>6</c:v>
                </c:pt>
                <c:pt idx="6">
                  <c:v>15</c:v>
                </c:pt>
                <c:pt idx="7">
                  <c:v>91</c:v>
                </c:pt>
                <c:pt idx="8">
                  <c:v>59</c:v>
                </c:pt>
                <c:pt idx="9">
                  <c:v>70</c:v>
                </c:pt>
                <c:pt idx="10">
                  <c:v>73</c:v>
                </c:pt>
                <c:pt idx="11">
                  <c:v>44</c:v>
                </c:pt>
                <c:pt idx="12">
                  <c:v>15</c:v>
                </c:pt>
                <c:pt idx="13">
                  <c:v>2</c:v>
                </c:pt>
                <c:pt idx="14">
                  <c:v>1</c:v>
                </c:pt>
                <c:pt idx="15">
                  <c:v>0</c:v>
                </c:pt>
                <c:pt idx="16">
                  <c:v>0</c:v>
                </c:pt>
                <c:pt idx="17">
                  <c:v>13</c:v>
                </c:pt>
                <c:pt idx="18">
                  <c:v>20</c:v>
                </c:pt>
              </c:numCache>
            </c:numRef>
          </c:yVal>
          <c:smooth val="0"/>
          <c:extLst>
            <c:ext xmlns:c16="http://schemas.microsoft.com/office/drawing/2014/chart" uri="{C3380CC4-5D6E-409C-BE32-E72D297353CC}">
              <c16:uniqueId val="{00000000-8E08-4879-8ADD-6B7E30F0BC84}"/>
            </c:ext>
          </c:extLst>
        </c:ser>
        <c:ser>
          <c:idx val="1"/>
          <c:order val="1"/>
          <c:tx>
            <c:strRef>
              <c:f>'Figure 2.3 A_B_C'!$E$3</c:f>
              <c:strCache>
                <c:ptCount val="1"/>
                <c:pt idx="0">
                  <c:v>Non-insect</c:v>
                </c:pt>
              </c:strCache>
            </c:strRef>
          </c:tx>
          <c:spPr>
            <a:ln w="19050" cap="rnd">
              <a:solidFill>
                <a:schemeClr val="tx1">
                  <a:lumMod val="65000"/>
                  <a:lumOff val="35000"/>
                </a:schemeClr>
              </a:solidFill>
              <a:prstDash val="sysDash"/>
              <a:round/>
            </a:ln>
            <a:effectLst/>
          </c:spPr>
          <c:marker>
            <c:symbol val="triangle"/>
            <c:size val="5"/>
            <c:spPr>
              <a:solidFill>
                <a:schemeClr val="accent6">
                  <a:lumMod val="60000"/>
                  <a:lumOff val="40000"/>
                </a:schemeClr>
              </a:solidFill>
              <a:ln w="9525">
                <a:solidFill>
                  <a:schemeClr val="accent5">
                    <a:lumMod val="50000"/>
                  </a:schemeClr>
                </a:solidFill>
              </a:ln>
              <a:effectLst/>
            </c:spPr>
          </c:marker>
          <c:xVal>
            <c:numRef>
              <c:f>'Figure 2.3 A_B_C'!$D$4:$D$22</c:f>
              <c:numCache>
                <c:formatCode>General</c:formatCode>
                <c:ptCount val="19"/>
                <c:pt idx="0">
                  <c:v>1.9</c:v>
                </c:pt>
                <c:pt idx="1">
                  <c:v>7.9</c:v>
                </c:pt>
                <c:pt idx="2">
                  <c:v>10.9</c:v>
                </c:pt>
                <c:pt idx="3">
                  <c:v>13.9</c:v>
                </c:pt>
                <c:pt idx="4">
                  <c:v>15.14</c:v>
                </c:pt>
                <c:pt idx="5">
                  <c:v>16</c:v>
                </c:pt>
                <c:pt idx="6">
                  <c:v>17.5</c:v>
                </c:pt>
                <c:pt idx="7">
                  <c:v>21</c:v>
                </c:pt>
                <c:pt idx="8">
                  <c:v>24.53</c:v>
                </c:pt>
                <c:pt idx="9">
                  <c:v>38</c:v>
                </c:pt>
                <c:pt idx="10">
                  <c:v>46.3</c:v>
                </c:pt>
                <c:pt idx="11">
                  <c:v>63.54</c:v>
                </c:pt>
                <c:pt idx="12">
                  <c:v>70.760000000000005</c:v>
                </c:pt>
                <c:pt idx="13">
                  <c:v>91.78</c:v>
                </c:pt>
                <c:pt idx="14">
                  <c:v>96.5</c:v>
                </c:pt>
                <c:pt idx="15">
                  <c:v>110</c:v>
                </c:pt>
                <c:pt idx="16">
                  <c:v>114.42</c:v>
                </c:pt>
                <c:pt idx="17">
                  <c:v>121.23</c:v>
                </c:pt>
                <c:pt idx="18">
                  <c:v>191</c:v>
                </c:pt>
              </c:numCache>
            </c:numRef>
          </c:xVal>
          <c:yVal>
            <c:numRef>
              <c:f>'Figure 2.3 A_B_C'!$E$4:$E$22</c:f>
              <c:numCache>
                <c:formatCode>General</c:formatCode>
                <c:ptCount val="19"/>
                <c:pt idx="0">
                  <c:v>11</c:v>
                </c:pt>
                <c:pt idx="1">
                  <c:v>7</c:v>
                </c:pt>
                <c:pt idx="2">
                  <c:v>24</c:v>
                </c:pt>
                <c:pt idx="3">
                  <c:v>1</c:v>
                </c:pt>
                <c:pt idx="4">
                  <c:v>1</c:v>
                </c:pt>
                <c:pt idx="5">
                  <c:v>17</c:v>
                </c:pt>
                <c:pt idx="6">
                  <c:v>27</c:v>
                </c:pt>
                <c:pt idx="7">
                  <c:v>24</c:v>
                </c:pt>
                <c:pt idx="8">
                  <c:v>3</c:v>
                </c:pt>
                <c:pt idx="9">
                  <c:v>7</c:v>
                </c:pt>
                <c:pt idx="10">
                  <c:v>11</c:v>
                </c:pt>
                <c:pt idx="11">
                  <c:v>43</c:v>
                </c:pt>
                <c:pt idx="12">
                  <c:v>13</c:v>
                </c:pt>
                <c:pt idx="13">
                  <c:v>71</c:v>
                </c:pt>
                <c:pt idx="14">
                  <c:v>217</c:v>
                </c:pt>
                <c:pt idx="15">
                  <c:v>20</c:v>
                </c:pt>
                <c:pt idx="16">
                  <c:v>48</c:v>
                </c:pt>
                <c:pt idx="17">
                  <c:v>149</c:v>
                </c:pt>
                <c:pt idx="18">
                  <c:v>59</c:v>
                </c:pt>
              </c:numCache>
            </c:numRef>
          </c:yVal>
          <c:smooth val="0"/>
          <c:extLst>
            <c:ext xmlns:c16="http://schemas.microsoft.com/office/drawing/2014/chart" uri="{C3380CC4-5D6E-409C-BE32-E72D297353CC}">
              <c16:uniqueId val="{00000001-8E08-4879-8ADD-6B7E30F0BC84}"/>
            </c:ext>
          </c:extLst>
        </c:ser>
        <c:dLbls>
          <c:showLegendKey val="0"/>
          <c:showVal val="0"/>
          <c:showCatName val="0"/>
          <c:showSerName val="0"/>
          <c:showPercent val="0"/>
          <c:showBubbleSize val="0"/>
        </c:dLbls>
        <c:axId val="843193192"/>
        <c:axId val="843189584"/>
      </c:scatterChart>
      <c:valAx>
        <c:axId val="843193192"/>
        <c:scaling>
          <c:orientation val="minMax"/>
          <c:max val="2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Distance from Headwaters (km)</a:t>
                </a:r>
              </a:p>
            </c:rich>
          </c:tx>
          <c:layout>
            <c:manualLayout>
              <c:xMode val="edge"/>
              <c:yMode val="edge"/>
              <c:x val="0.32339081300873029"/>
              <c:y val="0.9190335120819638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43189584"/>
        <c:crosses val="autoZero"/>
        <c:crossBetween val="midCat"/>
      </c:valAx>
      <c:valAx>
        <c:axId val="8431895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Numberper</a:t>
                </a:r>
                <a:r>
                  <a:rPr lang="en-US" sz="1100" baseline="0"/>
                  <a:t> </a:t>
                </a:r>
                <a:r>
                  <a:rPr lang="en-US" sz="1100"/>
                  <a:t>m</a:t>
                </a:r>
                <a:r>
                  <a:rPr lang="en-US" sz="1100" baseline="30000"/>
                  <a:t>2</a:t>
                </a:r>
              </a:p>
            </c:rich>
          </c:tx>
          <c:layout>
            <c:manualLayout>
              <c:xMode val="edge"/>
              <c:yMode val="edge"/>
              <c:x val="2.2442435278366105E-2"/>
              <c:y val="0.31388649242883898"/>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43193192"/>
        <c:crosses val="autoZero"/>
        <c:crossBetween val="midCat"/>
        <c:minorUnit val="1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NRSA</a:t>
            </a:r>
            <a:r>
              <a:rPr lang="en-US" baseline="0"/>
              <a:t> MMI Score</a:t>
            </a:r>
            <a:endParaRPr lang="en-US"/>
          </a:p>
        </c:rich>
      </c:tx>
      <c:layout>
        <c:manualLayout>
          <c:xMode val="edge"/>
          <c:yMode val="edge"/>
          <c:x val="0.40240281285594015"/>
          <c:y val="5.765986638033882E-2"/>
        </c:manualLayout>
      </c:layout>
      <c:overlay val="0"/>
      <c:spPr>
        <a:noFill/>
        <a:ln>
          <a:noFill/>
        </a:ln>
        <a:effectLst/>
      </c:spPr>
    </c:title>
    <c:autoTitleDeleted val="0"/>
    <c:plotArea>
      <c:layout>
        <c:manualLayout>
          <c:layoutTarget val="inner"/>
          <c:xMode val="edge"/>
          <c:yMode val="edge"/>
          <c:x val="0.15426643996544456"/>
          <c:y val="0.18415145549988074"/>
          <c:w val="0.73829631577247934"/>
          <c:h val="0.63744091247853274"/>
        </c:manualLayout>
      </c:layout>
      <c:scatterChart>
        <c:scatterStyle val="lineMarker"/>
        <c:varyColors val="0"/>
        <c:ser>
          <c:idx val="2"/>
          <c:order val="0"/>
          <c:tx>
            <c:v>Before GKM</c:v>
          </c:tx>
          <c:spPr>
            <a:ln w="19050">
              <a:noFill/>
            </a:ln>
          </c:spPr>
          <c:marker>
            <c:symbol val="circle"/>
            <c:size val="7"/>
            <c:spPr>
              <a:solidFill>
                <a:schemeClr val="accent1">
                  <a:lumMod val="75000"/>
                </a:schemeClr>
              </a:solidFill>
              <a:ln w="9525">
                <a:solidFill>
                  <a:schemeClr val="tx1">
                    <a:lumMod val="65000"/>
                    <a:lumOff val="35000"/>
                  </a:schemeClr>
                </a:solidFill>
              </a:ln>
              <a:effectLst/>
            </c:spPr>
          </c:marker>
          <c:xVal>
            <c:numRef>
              <c:f>'Figure 2.3_D'!$D$3:$D$43</c:f>
              <c:numCache>
                <c:formatCode>General</c:formatCode>
                <c:ptCount val="41"/>
                <c:pt idx="0">
                  <c:v>108.95</c:v>
                </c:pt>
                <c:pt idx="1">
                  <c:v>130.65</c:v>
                </c:pt>
                <c:pt idx="2">
                  <c:v>108.95</c:v>
                </c:pt>
                <c:pt idx="3">
                  <c:v>130.65</c:v>
                </c:pt>
                <c:pt idx="4">
                  <c:v>130.65</c:v>
                </c:pt>
                <c:pt idx="5">
                  <c:v>108.95</c:v>
                </c:pt>
                <c:pt idx="6">
                  <c:v>191.87</c:v>
                </c:pt>
                <c:pt idx="7">
                  <c:v>191.87</c:v>
                </c:pt>
                <c:pt idx="8">
                  <c:v>345.8</c:v>
                </c:pt>
                <c:pt idx="9">
                  <c:v>12.5</c:v>
                </c:pt>
                <c:pt idx="10">
                  <c:v>12.54</c:v>
                </c:pt>
                <c:pt idx="11">
                  <c:v>15.14</c:v>
                </c:pt>
                <c:pt idx="12">
                  <c:v>16.399999999999999</c:v>
                </c:pt>
                <c:pt idx="13">
                  <c:v>91.76</c:v>
                </c:pt>
                <c:pt idx="14">
                  <c:v>94.24</c:v>
                </c:pt>
                <c:pt idx="15">
                  <c:v>67.13</c:v>
                </c:pt>
                <c:pt idx="16">
                  <c:v>76.75</c:v>
                </c:pt>
                <c:pt idx="17">
                  <c:v>108.95</c:v>
                </c:pt>
                <c:pt idx="18">
                  <c:v>123.02</c:v>
                </c:pt>
                <c:pt idx="19">
                  <c:v>162.87</c:v>
                </c:pt>
                <c:pt idx="20">
                  <c:v>214.43</c:v>
                </c:pt>
                <c:pt idx="21">
                  <c:v>190.16</c:v>
                </c:pt>
                <c:pt idx="22">
                  <c:v>12.5</c:v>
                </c:pt>
                <c:pt idx="23">
                  <c:v>12.54</c:v>
                </c:pt>
                <c:pt idx="24">
                  <c:v>15.14</c:v>
                </c:pt>
                <c:pt idx="25">
                  <c:v>16.399999999999999</c:v>
                </c:pt>
                <c:pt idx="26">
                  <c:v>45.13</c:v>
                </c:pt>
                <c:pt idx="27">
                  <c:v>345.8</c:v>
                </c:pt>
                <c:pt idx="28">
                  <c:v>345.8</c:v>
                </c:pt>
                <c:pt idx="29">
                  <c:v>377.62</c:v>
                </c:pt>
                <c:pt idx="30">
                  <c:v>191.87</c:v>
                </c:pt>
                <c:pt idx="31">
                  <c:v>214.43</c:v>
                </c:pt>
                <c:pt idx="32">
                  <c:v>191.87</c:v>
                </c:pt>
                <c:pt idx="33">
                  <c:v>12.5</c:v>
                </c:pt>
                <c:pt idx="34">
                  <c:v>12.54</c:v>
                </c:pt>
                <c:pt idx="35">
                  <c:v>15.14</c:v>
                </c:pt>
                <c:pt idx="36">
                  <c:v>16.399999999999999</c:v>
                </c:pt>
                <c:pt idx="37">
                  <c:v>64.02</c:v>
                </c:pt>
                <c:pt idx="38">
                  <c:v>67.13</c:v>
                </c:pt>
                <c:pt idx="39">
                  <c:v>24.48</c:v>
                </c:pt>
                <c:pt idx="40">
                  <c:v>45.13</c:v>
                </c:pt>
              </c:numCache>
            </c:numRef>
          </c:xVal>
          <c:yVal>
            <c:numRef>
              <c:f>'Figure 2.3_D'!$G$3:$G$43</c:f>
              <c:numCache>
                <c:formatCode>General</c:formatCode>
                <c:ptCount val="41"/>
                <c:pt idx="0">
                  <c:v>53.92</c:v>
                </c:pt>
                <c:pt idx="1">
                  <c:v>51.9</c:v>
                </c:pt>
                <c:pt idx="2">
                  <c:v>59.67</c:v>
                </c:pt>
                <c:pt idx="3">
                  <c:v>55.35</c:v>
                </c:pt>
                <c:pt idx="4">
                  <c:v>63.18</c:v>
                </c:pt>
                <c:pt idx="5">
                  <c:v>52.57</c:v>
                </c:pt>
                <c:pt idx="6">
                  <c:v>51.67</c:v>
                </c:pt>
                <c:pt idx="7">
                  <c:v>44.25</c:v>
                </c:pt>
                <c:pt idx="8">
                  <c:v>70.12</c:v>
                </c:pt>
                <c:pt idx="9">
                  <c:v>49.62</c:v>
                </c:pt>
                <c:pt idx="10">
                  <c:v>24.72</c:v>
                </c:pt>
                <c:pt idx="11">
                  <c:v>49.2</c:v>
                </c:pt>
                <c:pt idx="12">
                  <c:v>29.98</c:v>
                </c:pt>
                <c:pt idx="13">
                  <c:v>51</c:v>
                </c:pt>
                <c:pt idx="14">
                  <c:v>53.92</c:v>
                </c:pt>
                <c:pt idx="15">
                  <c:v>37.479999999999997</c:v>
                </c:pt>
                <c:pt idx="16">
                  <c:v>23.2</c:v>
                </c:pt>
                <c:pt idx="17">
                  <c:v>46.58</c:v>
                </c:pt>
                <c:pt idx="18">
                  <c:v>48.07</c:v>
                </c:pt>
                <c:pt idx="19">
                  <c:v>67.650000000000006</c:v>
                </c:pt>
                <c:pt idx="20">
                  <c:v>51.07</c:v>
                </c:pt>
                <c:pt idx="21">
                  <c:v>58</c:v>
                </c:pt>
                <c:pt idx="22">
                  <c:v>51.17</c:v>
                </c:pt>
                <c:pt idx="23">
                  <c:v>16.670000000000002</c:v>
                </c:pt>
                <c:pt idx="24">
                  <c:v>25.08</c:v>
                </c:pt>
                <c:pt idx="25">
                  <c:v>32.25</c:v>
                </c:pt>
                <c:pt idx="26">
                  <c:v>50.58</c:v>
                </c:pt>
                <c:pt idx="27">
                  <c:v>57.13</c:v>
                </c:pt>
                <c:pt idx="28">
                  <c:v>42.75</c:v>
                </c:pt>
                <c:pt idx="29">
                  <c:v>49.43</c:v>
                </c:pt>
                <c:pt idx="30">
                  <c:v>37.700000000000003</c:v>
                </c:pt>
                <c:pt idx="31">
                  <c:v>39</c:v>
                </c:pt>
                <c:pt idx="32">
                  <c:v>38.630000000000003</c:v>
                </c:pt>
                <c:pt idx="33">
                  <c:v>48.42</c:v>
                </c:pt>
                <c:pt idx="34">
                  <c:v>16.670000000000002</c:v>
                </c:pt>
                <c:pt idx="35">
                  <c:v>41.6</c:v>
                </c:pt>
                <c:pt idx="36">
                  <c:v>28.88</c:v>
                </c:pt>
                <c:pt idx="37">
                  <c:v>39.450000000000003</c:v>
                </c:pt>
                <c:pt idx="38">
                  <c:v>41.8</c:v>
                </c:pt>
                <c:pt idx="39">
                  <c:v>41.53</c:v>
                </c:pt>
                <c:pt idx="40">
                  <c:v>34.6</c:v>
                </c:pt>
              </c:numCache>
            </c:numRef>
          </c:yVal>
          <c:smooth val="0"/>
          <c:extLst xmlns:c15="http://schemas.microsoft.com/office/drawing/2012/chart">
            <c:ext xmlns:c16="http://schemas.microsoft.com/office/drawing/2014/chart" uri="{C3380CC4-5D6E-409C-BE32-E72D297353CC}">
              <c16:uniqueId val="{00000000-26C9-4346-A6F0-E6C5753FD963}"/>
            </c:ext>
          </c:extLst>
        </c:ser>
        <c:dLbls>
          <c:showLegendKey val="0"/>
          <c:showVal val="0"/>
          <c:showCatName val="0"/>
          <c:showSerName val="0"/>
          <c:showPercent val="0"/>
          <c:showBubbleSize val="0"/>
        </c:dLbls>
        <c:axId val="855424952"/>
        <c:axId val="855425280"/>
        <c:extLst/>
      </c:scatterChart>
      <c:valAx>
        <c:axId val="855424952"/>
        <c:scaling>
          <c:orientation val="minMax"/>
          <c:max val="200"/>
          <c:min val="0"/>
        </c:scaling>
        <c:delete val="0"/>
        <c:axPos val="b"/>
        <c:majorGridlines>
          <c:spPr>
            <a:ln w="9525" cap="flat" cmpd="sng" algn="ctr">
              <a:noFill/>
              <a:round/>
            </a:ln>
            <a:effectLst/>
          </c:spPr>
        </c:majorGridlines>
        <c:title>
          <c:tx>
            <c:rich>
              <a:bodyPr rot="0" vert="horz"/>
              <a:lstStyle/>
              <a:p>
                <a:pPr>
                  <a:defRPr/>
                </a:pPr>
                <a:r>
                  <a:rPr lang="en-US"/>
                  <a:t>Distance from GKM (km)</a:t>
                </a:r>
              </a:p>
            </c:rich>
          </c:tx>
          <c:layout>
            <c:manualLayout>
              <c:xMode val="edge"/>
              <c:yMode val="edge"/>
              <c:x val="0.35279739947327715"/>
              <c:y val="0.91854495965782057"/>
            </c:manualLayout>
          </c:layout>
          <c:overlay val="0"/>
          <c:spPr>
            <a:noFill/>
            <a:ln>
              <a:noFill/>
            </a:ln>
            <a:effectLst/>
          </c:spPr>
        </c:title>
        <c:numFmt formatCode="0" sourceLinked="0"/>
        <c:majorTickMark val="out"/>
        <c:minorTickMark val="out"/>
        <c:tickLblPos val="nextTo"/>
        <c:spPr>
          <a:noFill/>
          <a:ln w="9525" cap="flat" cmpd="sng" algn="ctr">
            <a:solidFill>
              <a:schemeClr val="tx1">
                <a:lumMod val="75000"/>
                <a:lumOff val="25000"/>
              </a:schemeClr>
            </a:solidFill>
            <a:round/>
          </a:ln>
          <a:effectLst/>
        </c:spPr>
        <c:txPr>
          <a:bodyPr rot="-60000000" vert="horz"/>
          <a:lstStyle/>
          <a:p>
            <a:pPr>
              <a:defRPr sz="1000"/>
            </a:pPr>
            <a:endParaRPr lang="en-US"/>
          </a:p>
        </c:txPr>
        <c:crossAx val="855425280"/>
        <c:crossesAt val="1.0000000000000002E-2"/>
        <c:crossBetween val="midCat"/>
      </c:valAx>
      <c:valAx>
        <c:axId val="855425280"/>
        <c:scaling>
          <c:orientation val="minMax"/>
          <c:max val="100"/>
        </c:scaling>
        <c:delete val="0"/>
        <c:axPos val="l"/>
        <c:majorGridlines>
          <c:spPr>
            <a:ln w="9525" cap="flat" cmpd="sng" algn="ctr">
              <a:noFill/>
              <a:round/>
            </a:ln>
            <a:effectLst/>
          </c:spPr>
        </c:majorGridlines>
        <c:title>
          <c:tx>
            <c:rich>
              <a:bodyPr rot="-5400000" vert="horz"/>
              <a:lstStyle/>
              <a:p>
                <a:pPr>
                  <a:defRPr/>
                </a:pPr>
                <a:r>
                  <a:rPr lang="en-US"/>
                  <a:t>NRSA MMI Score</a:t>
                </a:r>
              </a:p>
            </c:rich>
          </c:tx>
          <c:layout>
            <c:manualLayout>
              <c:xMode val="edge"/>
              <c:yMode val="edge"/>
              <c:x val="9.632160759779242E-3"/>
              <c:y val="0.37151813409687423"/>
            </c:manualLayout>
          </c:layout>
          <c:overlay val="0"/>
          <c:spPr>
            <a:noFill/>
            <a:ln>
              <a:noFill/>
            </a:ln>
            <a:effectLst/>
          </c:spPr>
        </c:title>
        <c:numFmt formatCode="#,##0" sourceLinked="0"/>
        <c:majorTickMark val="out"/>
        <c:minorTickMark val="out"/>
        <c:tickLblPos val="nextTo"/>
        <c:spPr>
          <a:noFill/>
          <a:ln w="9525" cap="flat" cmpd="sng" algn="ctr">
            <a:solidFill>
              <a:schemeClr val="tx1">
                <a:lumMod val="75000"/>
                <a:lumOff val="25000"/>
              </a:schemeClr>
            </a:solidFill>
            <a:round/>
          </a:ln>
          <a:effectLst/>
        </c:spPr>
        <c:txPr>
          <a:bodyPr rot="-60000000" vert="horz"/>
          <a:lstStyle/>
          <a:p>
            <a:pPr>
              <a:defRPr sz="1050"/>
            </a:pPr>
            <a:endParaRPr lang="en-US"/>
          </a:p>
        </c:txPr>
        <c:crossAx val="855424952"/>
        <c:crosses val="autoZero"/>
        <c:crossBetween val="midCat"/>
      </c:valAx>
      <c:spPr>
        <a:noFill/>
        <a:ln>
          <a:solidFill>
            <a:schemeClr val="tx1">
              <a:lumMod val="75000"/>
              <a:lumOff val="25000"/>
            </a:schemeClr>
          </a:solidFill>
        </a:ln>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solidFill>
                  <a:sysClr val="windowText" lastClr="000000"/>
                </a:solidFill>
              </a:rPr>
              <a:t>Summed</a:t>
            </a:r>
            <a:r>
              <a:rPr lang="en-US" sz="1200" baseline="0">
                <a:solidFill>
                  <a:sysClr val="windowText" lastClr="000000"/>
                </a:solidFill>
              </a:rPr>
              <a:t> Total Metals, Minus Major Cations - Animas River</a:t>
            </a:r>
            <a:endParaRPr lang="en-US" sz="1200">
              <a:solidFill>
                <a:sysClr val="windowText" lastClr="000000"/>
              </a:solidFill>
            </a:endParaRPr>
          </a:p>
        </c:rich>
      </c:tx>
      <c:layout>
        <c:manualLayout>
          <c:xMode val="edge"/>
          <c:yMode val="edge"/>
          <c:x val="0.27680672268907558"/>
          <c:y val="2.5985026981743778E-2"/>
        </c:manualLayout>
      </c:layout>
      <c:overlay val="0"/>
      <c:spPr>
        <a:noFill/>
        <a:ln>
          <a:noFill/>
        </a:ln>
        <a:effectLst/>
      </c:spPr>
    </c:title>
    <c:autoTitleDeleted val="0"/>
    <c:plotArea>
      <c:layout>
        <c:manualLayout>
          <c:layoutTarget val="inner"/>
          <c:xMode val="edge"/>
          <c:yMode val="edge"/>
          <c:x val="0.13925950432666506"/>
          <c:y val="9.9603883393319298E-2"/>
          <c:w val="0.80873773131299764"/>
          <c:h val="0.73263018071866559"/>
        </c:manualLayout>
      </c:layout>
      <c:scatterChart>
        <c:scatterStyle val="smoothMarker"/>
        <c:varyColors val="0"/>
        <c:ser>
          <c:idx val="0"/>
          <c:order val="0"/>
          <c:tx>
            <c:strRef>
              <c:f>'Figure 2.9'!$B$5</c:f>
              <c:strCache>
                <c:ptCount val="1"/>
                <c:pt idx="0">
                  <c:v>RK 12.5</c:v>
                </c:pt>
              </c:strCache>
            </c:strRef>
          </c:tx>
          <c:spPr>
            <a:ln w="22225" cap="rnd">
              <a:solidFill>
                <a:schemeClr val="accent1"/>
              </a:solidFill>
              <a:round/>
            </a:ln>
            <a:effectLst/>
          </c:spPr>
          <c:marker>
            <c:symbol val="none"/>
          </c:marker>
          <c:dLbls>
            <c:dLbl>
              <c:idx val="27"/>
              <c:layout>
                <c:manualLayout>
                  <c:x val="-3.3613445378151294E-2"/>
                  <c:y val="-3.5849703105396404E-2"/>
                </c:manualLayout>
              </c:layout>
              <c:numFmt formatCode="#,##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61E-436D-BCDB-573FFFF646FA}"/>
                </c:ext>
              </c:extLst>
            </c:dLbl>
            <c:spPr>
              <a:noFill/>
              <a:ln>
                <a:noFill/>
              </a:ln>
              <a:effectLst/>
            </c:spPr>
            <c:txPr>
              <a:bodyPr wrap="square" lIns="38100" tIns="19050" rIns="38100" bIns="19050" anchor="ctr">
                <a:spAutoFit/>
              </a:bodyPr>
              <a:lstStyle/>
              <a:p>
                <a:pPr>
                  <a:defRPr sz="1050" b="0"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'Figure 2.9'!$A$7:$A$750</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'Figure 2.9'!$B$7:$B$750</c:f>
              <c:numCache>
                <c:formatCode>#,##0.00</c:formatCode>
                <c:ptCount val="744"/>
                <c:pt idx="26">
                  <c:v>30.240866666666761</c:v>
                </c:pt>
                <c:pt idx="27">
                  <c:v>39682.958136000008</c:v>
                </c:pt>
                <c:pt idx="28">
                  <c:v>28107.999499255813</c:v>
                </c:pt>
                <c:pt idx="29">
                  <c:v>22155.163628930233</c:v>
                </c:pt>
                <c:pt idx="30">
                  <c:v>22155.163628930233</c:v>
                </c:pt>
                <c:pt idx="31">
                  <c:v>20501.598109395345</c:v>
                </c:pt>
                <c:pt idx="32">
                  <c:v>20170.885005488366</c:v>
                </c:pt>
                <c:pt idx="33">
                  <c:v>14218.04913516279</c:v>
                </c:pt>
                <c:pt idx="34">
                  <c:v>12564.483615627909</c:v>
                </c:pt>
                <c:pt idx="35">
                  <c:v>12895.196719534883</c:v>
                </c:pt>
                <c:pt idx="36">
                  <c:v>12564.483615627909</c:v>
                </c:pt>
                <c:pt idx="37">
                  <c:v>12564.483615627909</c:v>
                </c:pt>
                <c:pt idx="38">
                  <c:v>11903.057407813954</c:v>
                </c:pt>
                <c:pt idx="39">
                  <c:v>11241.6312</c:v>
                </c:pt>
                <c:pt idx="40">
                  <c:v>11241.6312</c:v>
                </c:pt>
                <c:pt idx="41">
                  <c:v>10509.958927</c:v>
                </c:pt>
                <c:pt idx="42">
                  <c:v>9778.2866539999995</c:v>
                </c:pt>
                <c:pt idx="43">
                  <c:v>9046.6143810000049</c:v>
                </c:pt>
                <c:pt idx="44">
                  <c:v>8314.9421080000066</c:v>
                </c:pt>
                <c:pt idx="45">
                  <c:v>7583.2698350000028</c:v>
                </c:pt>
                <c:pt idx="46">
                  <c:v>6851.5975620000036</c:v>
                </c:pt>
                <c:pt idx="47">
                  <c:v>6119.9252890000016</c:v>
                </c:pt>
                <c:pt idx="48">
                  <c:v>5388.2530160000042</c:v>
                </c:pt>
                <c:pt idx="49">
                  <c:v>4656.580743000005</c:v>
                </c:pt>
                <c:pt idx="50">
                  <c:v>3924.9084700000053</c:v>
                </c:pt>
                <c:pt idx="51">
                  <c:v>3193.2361970000043</c:v>
                </c:pt>
                <c:pt idx="52">
                  <c:v>2461.563924000005</c:v>
                </c:pt>
                <c:pt idx="53">
                  <c:v>1729.8916510000054</c:v>
                </c:pt>
                <c:pt idx="54">
                  <c:v>998.21937800000012</c:v>
                </c:pt>
                <c:pt idx="55">
                  <c:v>949.95622078571432</c:v>
                </c:pt>
                <c:pt idx="56">
                  <c:v>901.69306357142864</c:v>
                </c:pt>
                <c:pt idx="57">
                  <c:v>853.42990635714261</c:v>
                </c:pt>
                <c:pt idx="58">
                  <c:v>805.16674914285693</c:v>
                </c:pt>
                <c:pt idx="59">
                  <c:v>756.90359192857113</c:v>
                </c:pt>
                <c:pt idx="60">
                  <c:v>708.64043471428545</c:v>
                </c:pt>
                <c:pt idx="61">
                  <c:v>660.37727749999965</c:v>
                </c:pt>
                <c:pt idx="62">
                  <c:v>612.11412028571408</c:v>
                </c:pt>
                <c:pt idx="63">
                  <c:v>563.85096307142828</c:v>
                </c:pt>
                <c:pt idx="64">
                  <c:v>515.58780585714248</c:v>
                </c:pt>
                <c:pt idx="65">
                  <c:v>467.32464864285703</c:v>
                </c:pt>
                <c:pt idx="66">
                  <c:v>419.06149142857089</c:v>
                </c:pt>
                <c:pt idx="67">
                  <c:v>370.79833421428543</c:v>
                </c:pt>
                <c:pt idx="68">
                  <c:v>322.53517699999998</c:v>
                </c:pt>
                <c:pt idx="69">
                  <c:v>316.68962753571418</c:v>
                </c:pt>
                <c:pt idx="70">
                  <c:v>310.8440780714285</c:v>
                </c:pt>
                <c:pt idx="71">
                  <c:v>304.99852860714293</c:v>
                </c:pt>
                <c:pt idx="72">
                  <c:v>299.15297914285713</c:v>
                </c:pt>
                <c:pt idx="73">
                  <c:v>293.3074296785714</c:v>
                </c:pt>
                <c:pt idx="74">
                  <c:v>287.46188021428577</c:v>
                </c:pt>
                <c:pt idx="75">
                  <c:v>281.61633074999986</c:v>
                </c:pt>
                <c:pt idx="76">
                  <c:v>275.77078128571418</c:v>
                </c:pt>
                <c:pt idx="77">
                  <c:v>269.9252318214285</c:v>
                </c:pt>
                <c:pt idx="78">
                  <c:v>264.07968235714281</c:v>
                </c:pt>
                <c:pt idx="79">
                  <c:v>258.23413289285725</c:v>
                </c:pt>
                <c:pt idx="80">
                  <c:v>252.38858342857128</c:v>
                </c:pt>
                <c:pt idx="81">
                  <c:v>246.54303396428568</c:v>
                </c:pt>
                <c:pt idx="82">
                  <c:v>240.69748449999994</c:v>
                </c:pt>
                <c:pt idx="83">
                  <c:v>234.85193503571409</c:v>
                </c:pt>
                <c:pt idx="84">
                  <c:v>229.00638557142852</c:v>
                </c:pt>
                <c:pt idx="85">
                  <c:v>223.1608361071427</c:v>
                </c:pt>
                <c:pt idx="86">
                  <c:v>217.31528664285705</c:v>
                </c:pt>
                <c:pt idx="87">
                  <c:v>211.46973717857139</c:v>
                </c:pt>
                <c:pt idx="88">
                  <c:v>205.62418771428565</c:v>
                </c:pt>
                <c:pt idx="89">
                  <c:v>199.77863824999986</c:v>
                </c:pt>
                <c:pt idx="90">
                  <c:v>193.93308878571401</c:v>
                </c:pt>
                <c:pt idx="91">
                  <c:v>188.08753932142838</c:v>
                </c:pt>
                <c:pt idx="92">
                  <c:v>182.24198985714253</c:v>
                </c:pt>
                <c:pt idx="93">
                  <c:v>176.39644039285687</c:v>
                </c:pt>
                <c:pt idx="94">
                  <c:v>170.55089092857122</c:v>
                </c:pt>
                <c:pt idx="95">
                  <c:v>164.70534146428557</c:v>
                </c:pt>
                <c:pt idx="96">
                  <c:v>158.85979200000003</c:v>
                </c:pt>
                <c:pt idx="97">
                  <c:v>165.58118600000003</c:v>
                </c:pt>
                <c:pt idx="98">
                  <c:v>172.30258000000001</c:v>
                </c:pt>
                <c:pt idx="99">
                  <c:v>179.02397400000009</c:v>
                </c:pt>
                <c:pt idx="100">
                  <c:v>185.74536800000001</c:v>
                </c:pt>
                <c:pt idx="101">
                  <c:v>192.46676199999993</c:v>
                </c:pt>
                <c:pt idx="102">
                  <c:v>199.18815600000002</c:v>
                </c:pt>
                <c:pt idx="103">
                  <c:v>205.90954999999994</c:v>
                </c:pt>
                <c:pt idx="104">
                  <c:v>212.63094399999989</c:v>
                </c:pt>
                <c:pt idx="105">
                  <c:v>219.35233799999997</c:v>
                </c:pt>
                <c:pt idx="106">
                  <c:v>226.07373199999995</c:v>
                </c:pt>
                <c:pt idx="107">
                  <c:v>232.79512599999993</c:v>
                </c:pt>
                <c:pt idx="108">
                  <c:v>239.51652000000013</c:v>
                </c:pt>
                <c:pt idx="109">
                  <c:v>246.23791400000005</c:v>
                </c:pt>
                <c:pt idx="110">
                  <c:v>252.95930799999994</c:v>
                </c:pt>
                <c:pt idx="111">
                  <c:v>259.680702</c:v>
                </c:pt>
                <c:pt idx="112">
                  <c:v>266.40209600000014</c:v>
                </c:pt>
                <c:pt idx="113">
                  <c:v>273.12348999999995</c:v>
                </c:pt>
                <c:pt idx="114">
                  <c:v>279.84488399999998</c:v>
                </c:pt>
                <c:pt idx="115">
                  <c:v>286.56627800000007</c:v>
                </c:pt>
                <c:pt idx="116">
                  <c:v>293.28767199999999</c:v>
                </c:pt>
                <c:pt idx="117">
                  <c:v>300.00906600000002</c:v>
                </c:pt>
                <c:pt idx="118">
                  <c:v>306.73045999999994</c:v>
                </c:pt>
                <c:pt idx="119">
                  <c:v>313.45185399999997</c:v>
                </c:pt>
                <c:pt idx="120">
                  <c:v>320.17324799999989</c:v>
                </c:pt>
                <c:pt idx="121">
                  <c:v>326.89464199999998</c:v>
                </c:pt>
                <c:pt idx="122">
                  <c:v>333.61603600000012</c:v>
                </c:pt>
                <c:pt idx="123">
                  <c:v>340.33743000000004</c:v>
                </c:pt>
                <c:pt idx="124">
                  <c:v>347.05882399999985</c:v>
                </c:pt>
                <c:pt idx="125">
                  <c:v>353.78021799999988</c:v>
                </c:pt>
                <c:pt idx="126">
                  <c:v>360.50161200000014</c:v>
                </c:pt>
                <c:pt idx="127">
                  <c:v>367.22300600000005</c:v>
                </c:pt>
                <c:pt idx="128">
                  <c:v>373.94439999999992</c:v>
                </c:pt>
                <c:pt idx="129">
                  <c:v>0</c:v>
                </c:pt>
                <c:pt idx="130">
                  <c:v>0</c:v>
                </c:pt>
              </c:numCache>
            </c:numRef>
          </c:yVal>
          <c:smooth val="1"/>
          <c:extLst>
            <c:ext xmlns:c16="http://schemas.microsoft.com/office/drawing/2014/chart" uri="{C3380CC4-5D6E-409C-BE32-E72D297353CC}">
              <c16:uniqueId val="{00000001-D61E-436D-BCDB-573FFFF646FA}"/>
            </c:ext>
          </c:extLst>
        </c:ser>
        <c:ser>
          <c:idx val="1"/>
          <c:order val="1"/>
          <c:tx>
            <c:strRef>
              <c:f>'Figure 2.9'!$C$5</c:f>
              <c:strCache>
                <c:ptCount val="1"/>
                <c:pt idx="0">
                  <c:v>RK 16.4</c:v>
                </c:pt>
              </c:strCache>
            </c:strRef>
          </c:tx>
          <c:spPr>
            <a:ln w="22225" cap="rnd">
              <a:solidFill>
                <a:schemeClr val="accent2"/>
              </a:solidFill>
              <a:round/>
            </a:ln>
            <a:effectLst/>
          </c:spPr>
          <c:marker>
            <c:symbol val="none"/>
          </c:marker>
          <c:dLbls>
            <c:dLbl>
              <c:idx val="30"/>
              <c:layout>
                <c:manualLayout>
                  <c:x val="5.4154995331465922E-2"/>
                  <c:y val="1.1030677878583505E-2"/>
                </c:manualLayout>
              </c:layout>
              <c:numFmt formatCode="#,##0" sourceLinked="0"/>
              <c:spPr>
                <a:noFill/>
                <a:ln>
                  <a:noFill/>
                </a:ln>
                <a:effectLst/>
              </c:spPr>
              <c:txPr>
                <a:bodyPr wrap="square" lIns="38100" tIns="19050" rIns="38100" bIns="19050" anchor="ctr">
                  <a:spAutoFit/>
                </a:bodyPr>
                <a:lstStyle/>
                <a:p>
                  <a:pPr>
                    <a:defRPr sz="1050" b="0" i="1">
                      <a:latin typeface="+mn-lt"/>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61E-436D-BCDB-573FFFF646FA}"/>
                </c:ext>
              </c:extLst>
            </c:dLbl>
            <c:spPr>
              <a:noFill/>
              <a:ln>
                <a:noFill/>
              </a:ln>
              <a:effectLst/>
            </c:spPr>
            <c:txPr>
              <a:bodyPr wrap="square" lIns="38100" tIns="19050" rIns="38100" bIns="19050" anchor="ctr">
                <a:spAutoFit/>
              </a:bodyPr>
              <a:lstStyle/>
              <a:p>
                <a:pPr>
                  <a:defRPr sz="1050" b="0" i="1">
                    <a:latin typeface="+mn-lt"/>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'Figure 2.9'!$A$7:$A$750</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'Figure 2.9'!$C$7:$C$750</c:f>
              <c:numCache>
                <c:formatCode>#,##0.00</c:formatCode>
                <c:ptCount val="744"/>
                <c:pt idx="27">
                  <c:v>5.9735499999999995</c:v>
                </c:pt>
                <c:pt idx="28">
                  <c:v>1092.2993541713033</c:v>
                </c:pt>
                <c:pt idx="29">
                  <c:v>7293.7419633478521</c:v>
                </c:pt>
                <c:pt idx="30">
                  <c:v>11582.880545033418</c:v>
                </c:pt>
                <c:pt idx="31">
                  <c:v>6724.4551519398537</c:v>
                </c:pt>
                <c:pt idx="32">
                  <c:v>6000.4264705412807</c:v>
                </c:pt>
                <c:pt idx="33">
                  <c:v>5317.5518981242794</c:v>
                </c:pt>
                <c:pt idx="34">
                  <c:v>4675.8314346888537</c:v>
                </c:pt>
                <c:pt idx="35">
                  <c:v>4075.2650802349985</c:v>
                </c:pt>
                <c:pt idx="36">
                  <c:v>3515.8528347627171</c:v>
                </c:pt>
                <c:pt idx="37">
                  <c:v>2997.5946982720093</c:v>
                </c:pt>
                <c:pt idx="38">
                  <c:v>2520.4906707628729</c:v>
                </c:pt>
                <c:pt idx="39">
                  <c:v>2084.5407522353116</c:v>
                </c:pt>
                <c:pt idx="40">
                  <c:v>1689.7449426893215</c:v>
                </c:pt>
                <c:pt idx="41">
                  <c:v>1429.3202179999998</c:v>
                </c:pt>
                <c:pt idx="42">
                  <c:v>1351.3869940624998</c:v>
                </c:pt>
                <c:pt idx="43">
                  <c:v>1273.4537701249999</c:v>
                </c:pt>
                <c:pt idx="44">
                  <c:v>1195.5205461874998</c:v>
                </c:pt>
                <c:pt idx="45">
                  <c:v>1117.5873222500002</c:v>
                </c:pt>
                <c:pt idx="46">
                  <c:v>1039.6540983125001</c:v>
                </c:pt>
                <c:pt idx="47">
                  <c:v>961.72087437499999</c:v>
                </c:pt>
                <c:pt idx="48">
                  <c:v>883.78765043750002</c:v>
                </c:pt>
                <c:pt idx="49">
                  <c:v>805.85442649999993</c:v>
                </c:pt>
                <c:pt idx="50">
                  <c:v>727.92120256250007</c:v>
                </c:pt>
                <c:pt idx="51">
                  <c:v>649.9879786250001</c:v>
                </c:pt>
                <c:pt idx="52">
                  <c:v>572.05475468750001</c:v>
                </c:pt>
                <c:pt idx="53">
                  <c:v>494.12153074999992</c:v>
                </c:pt>
                <c:pt idx="54">
                  <c:v>416.18830681249995</c:v>
                </c:pt>
                <c:pt idx="55">
                  <c:v>338.25508287499997</c:v>
                </c:pt>
                <c:pt idx="56">
                  <c:v>260.32185893749988</c:v>
                </c:pt>
                <c:pt idx="57">
                  <c:v>182.38863500000002</c:v>
                </c:pt>
                <c:pt idx="58">
                  <c:v>172.42733071428566</c:v>
                </c:pt>
                <c:pt idx="59">
                  <c:v>162.46602642857141</c:v>
                </c:pt>
                <c:pt idx="60">
                  <c:v>152.50472214285716</c:v>
                </c:pt>
                <c:pt idx="61">
                  <c:v>142.54341785714283</c:v>
                </c:pt>
                <c:pt idx="62">
                  <c:v>132.58211357142861</c:v>
                </c:pt>
                <c:pt idx="63">
                  <c:v>122.6208092857143</c:v>
                </c:pt>
                <c:pt idx="64">
                  <c:v>112.65950500000002</c:v>
                </c:pt>
                <c:pt idx="65">
                  <c:v>102.69820071428575</c:v>
                </c:pt>
                <c:pt idx="66">
                  <c:v>92.736896428571427</c:v>
                </c:pt>
                <c:pt idx="67">
                  <c:v>82.775592142857164</c:v>
                </c:pt>
                <c:pt idx="68">
                  <c:v>72.814287857142887</c:v>
                </c:pt>
                <c:pt idx="69">
                  <c:v>62.852983571428595</c:v>
                </c:pt>
                <c:pt idx="70">
                  <c:v>52.891679285714318</c:v>
                </c:pt>
                <c:pt idx="71">
                  <c:v>42.930374999999998</c:v>
                </c:pt>
                <c:pt idx="72">
                  <c:v>42.203546111111116</c:v>
                </c:pt>
                <c:pt idx="73">
                  <c:v>41.476717222222234</c:v>
                </c:pt>
                <c:pt idx="74">
                  <c:v>40.749888333333338</c:v>
                </c:pt>
                <c:pt idx="75">
                  <c:v>40.023059444444449</c:v>
                </c:pt>
                <c:pt idx="76">
                  <c:v>39.29623055555556</c:v>
                </c:pt>
                <c:pt idx="77">
                  <c:v>38.569401666666685</c:v>
                </c:pt>
                <c:pt idx="78">
                  <c:v>37.842572777777789</c:v>
                </c:pt>
                <c:pt idx="79">
                  <c:v>37.1157438888889</c:v>
                </c:pt>
                <c:pt idx="80">
                  <c:v>36.388915000000011</c:v>
                </c:pt>
                <c:pt idx="81">
                  <c:v>35.662086111111122</c:v>
                </c:pt>
                <c:pt idx="82">
                  <c:v>34.935257222222241</c:v>
                </c:pt>
                <c:pt idx="83">
                  <c:v>34.208428333333359</c:v>
                </c:pt>
                <c:pt idx="84">
                  <c:v>33.48159944444447</c:v>
                </c:pt>
                <c:pt idx="85">
                  <c:v>32.754770555555581</c:v>
                </c:pt>
                <c:pt idx="86">
                  <c:v>32.027941666666699</c:v>
                </c:pt>
                <c:pt idx="87">
                  <c:v>31.301112777777806</c:v>
                </c:pt>
                <c:pt idx="88">
                  <c:v>30.574283888888917</c:v>
                </c:pt>
                <c:pt idx="89">
                  <c:v>29.847455000000036</c:v>
                </c:pt>
                <c:pt idx="90">
                  <c:v>29.120626111111154</c:v>
                </c:pt>
                <c:pt idx="91">
                  <c:v>28.393797222222261</c:v>
                </c:pt>
                <c:pt idx="92">
                  <c:v>27.666968333333372</c:v>
                </c:pt>
                <c:pt idx="93">
                  <c:v>26.940139444444483</c:v>
                </c:pt>
                <c:pt idx="94">
                  <c:v>26.213310555555594</c:v>
                </c:pt>
                <c:pt idx="95">
                  <c:v>25.486481666666712</c:v>
                </c:pt>
                <c:pt idx="96">
                  <c:v>24.75965277777782</c:v>
                </c:pt>
                <c:pt idx="97">
                  <c:v>24.032823888888942</c:v>
                </c:pt>
                <c:pt idx="98">
                  <c:v>23.305994999999999</c:v>
                </c:pt>
                <c:pt idx="99">
                  <c:v>23.96150999999999</c:v>
                </c:pt>
                <c:pt idx="100">
                  <c:v>24.617024999999995</c:v>
                </c:pt>
                <c:pt idx="101">
                  <c:v>25.272539999999992</c:v>
                </c:pt>
                <c:pt idx="102">
                  <c:v>25.92805499999999</c:v>
                </c:pt>
                <c:pt idx="103">
                  <c:v>26.583569999999987</c:v>
                </c:pt>
                <c:pt idx="104">
                  <c:v>27.239084999999989</c:v>
                </c:pt>
                <c:pt idx="105">
                  <c:v>27.89459999999999</c:v>
                </c:pt>
                <c:pt idx="106">
                  <c:v>28.550114999999987</c:v>
                </c:pt>
                <c:pt idx="107">
                  <c:v>29.205629999999989</c:v>
                </c:pt>
                <c:pt idx="108">
                  <c:v>29.861144999999986</c:v>
                </c:pt>
                <c:pt idx="109">
                  <c:v>30.51665999999998</c:v>
                </c:pt>
                <c:pt idx="110">
                  <c:v>31.172174999999978</c:v>
                </c:pt>
                <c:pt idx="111">
                  <c:v>31.827689999999986</c:v>
                </c:pt>
                <c:pt idx="112">
                  <c:v>32.483204999999977</c:v>
                </c:pt>
                <c:pt idx="113">
                  <c:v>33.138719999999978</c:v>
                </c:pt>
                <c:pt idx="114">
                  <c:v>33.794234999999972</c:v>
                </c:pt>
                <c:pt idx="115">
                  <c:v>34.449749999999973</c:v>
                </c:pt>
                <c:pt idx="116">
                  <c:v>35.105264999999967</c:v>
                </c:pt>
                <c:pt idx="117">
                  <c:v>35.760779999999968</c:v>
                </c:pt>
                <c:pt idx="118">
                  <c:v>36.416294999999977</c:v>
                </c:pt>
                <c:pt idx="119">
                  <c:v>37.071809999999971</c:v>
                </c:pt>
                <c:pt idx="120">
                  <c:v>37.727324999999972</c:v>
                </c:pt>
                <c:pt idx="121">
                  <c:v>38.382839999999973</c:v>
                </c:pt>
                <c:pt idx="122">
                  <c:v>39.038354999999967</c:v>
                </c:pt>
                <c:pt idx="123">
                  <c:v>39.693869999999961</c:v>
                </c:pt>
                <c:pt idx="124">
                  <c:v>40.349384999999977</c:v>
                </c:pt>
                <c:pt idx="125">
                  <c:v>41.004899999999957</c:v>
                </c:pt>
                <c:pt idx="126">
                  <c:v>41.660414999999965</c:v>
                </c:pt>
                <c:pt idx="127">
                  <c:v>42.315929999999952</c:v>
                </c:pt>
                <c:pt idx="128">
                  <c:v>42.97144499999996</c:v>
                </c:pt>
                <c:pt idx="129">
                  <c:v>43.626960000000011</c:v>
                </c:pt>
                <c:pt idx="130">
                  <c:v>0</c:v>
                </c:pt>
              </c:numCache>
            </c:numRef>
          </c:yVal>
          <c:smooth val="1"/>
          <c:extLst>
            <c:ext xmlns:c16="http://schemas.microsoft.com/office/drawing/2014/chart" uri="{C3380CC4-5D6E-409C-BE32-E72D297353CC}">
              <c16:uniqueId val="{00000003-D61E-436D-BCDB-573FFFF646FA}"/>
            </c:ext>
          </c:extLst>
        </c:ser>
        <c:ser>
          <c:idx val="2"/>
          <c:order val="2"/>
          <c:tx>
            <c:strRef>
              <c:f>'Figure 2.9'!$D$5</c:f>
              <c:strCache>
                <c:ptCount val="1"/>
                <c:pt idx="0">
                  <c:v>RK 63.8</c:v>
                </c:pt>
              </c:strCache>
            </c:strRef>
          </c:tx>
          <c:spPr>
            <a:ln w="22225" cap="rnd">
              <a:solidFill>
                <a:schemeClr val="accent3"/>
              </a:solidFill>
              <a:round/>
            </a:ln>
            <a:effectLst/>
          </c:spPr>
          <c:marker>
            <c:symbol val="none"/>
          </c:marker>
          <c:dLbls>
            <c:dLbl>
              <c:idx val="102"/>
              <c:layout>
                <c:manualLayout>
                  <c:x val="1.680672268907563E-2"/>
                  <c:y val="-4.6880380983979897E-2"/>
                </c:manualLayout>
              </c:layout>
              <c:numFmt formatCode="#,##0" sourceLinked="0"/>
              <c:spPr>
                <a:noFill/>
                <a:ln>
                  <a:noFill/>
                </a:ln>
                <a:effectLst/>
              </c:spPr>
              <c:txPr>
                <a:bodyPr wrap="square" lIns="38100" tIns="19050" rIns="38100" bIns="19050" anchor="ctr">
                  <a:spAutoFit/>
                </a:bodyPr>
                <a:lstStyle/>
                <a:p>
                  <a:pPr>
                    <a:defRPr sz="1050" b="0" i="1">
                      <a:latin typeface="+mn-lt"/>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61E-436D-BCDB-573FFFF646FA}"/>
                </c:ext>
              </c:extLst>
            </c:dLbl>
            <c:spPr>
              <a:noFill/>
              <a:ln>
                <a:noFill/>
              </a:ln>
              <a:effectLst/>
            </c:spPr>
            <c:txPr>
              <a:bodyPr wrap="square" lIns="38100" tIns="19050" rIns="38100" bIns="19050" anchor="ctr">
                <a:spAutoFit/>
              </a:bodyPr>
              <a:lstStyle/>
              <a:p>
                <a:pPr>
                  <a:defRPr sz="1050" b="0" i="1">
                    <a:latin typeface="+mn-lt"/>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'Figure 2.9'!$A$7:$A$750</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'Figure 2.9'!$D$7:$D$750</c:f>
              <c:numCache>
                <c:formatCode>#,##0.00</c:formatCode>
                <c:ptCount val="744"/>
                <c:pt idx="72">
                  <c:v>1.2764949999999995</c:v>
                </c:pt>
                <c:pt idx="73">
                  <c:v>3.1128384897857959</c:v>
                </c:pt>
                <c:pt idx="74">
                  <c:v>4.9491819795715921</c:v>
                </c:pt>
                <c:pt idx="75">
                  <c:v>6.7855254693573883</c:v>
                </c:pt>
                <c:pt idx="76">
                  <c:v>8.6218689591431819</c:v>
                </c:pt>
                <c:pt idx="77">
                  <c:v>10.458212448928981</c:v>
                </c:pt>
                <c:pt idx="78">
                  <c:v>12.294555938714772</c:v>
                </c:pt>
                <c:pt idx="79">
                  <c:v>14.13089942850057</c:v>
                </c:pt>
                <c:pt idx="80">
                  <c:v>15.967242918286365</c:v>
                </c:pt>
                <c:pt idx="81">
                  <c:v>17.80358640807216</c:v>
                </c:pt>
                <c:pt idx="82">
                  <c:v>19.639929897857957</c:v>
                </c:pt>
                <c:pt idx="83">
                  <c:v>21.476273387643754</c:v>
                </c:pt>
                <c:pt idx="84">
                  <c:v>23.312616877429551</c:v>
                </c:pt>
                <c:pt idx="85">
                  <c:v>25.148960367215352</c:v>
                </c:pt>
                <c:pt idx="86">
                  <c:v>26.985303857001149</c:v>
                </c:pt>
                <c:pt idx="87">
                  <c:v>28.821647346786946</c:v>
                </c:pt>
                <c:pt idx="88">
                  <c:v>30.65799083657274</c:v>
                </c:pt>
                <c:pt idx="89">
                  <c:v>32.494334326358548</c:v>
                </c:pt>
                <c:pt idx="90">
                  <c:v>34.330677816144352</c:v>
                </c:pt>
                <c:pt idx="91">
                  <c:v>36.167021305930135</c:v>
                </c:pt>
                <c:pt idx="92">
                  <c:v>38.003364795715932</c:v>
                </c:pt>
                <c:pt idx="93">
                  <c:v>39.839708285501729</c:v>
                </c:pt>
                <c:pt idx="94">
                  <c:v>41.676051775287519</c:v>
                </c:pt>
                <c:pt idx="95">
                  <c:v>41.676051775287512</c:v>
                </c:pt>
                <c:pt idx="96">
                  <c:v>78.142597078664039</c:v>
                </c:pt>
                <c:pt idx="97">
                  <c:v>156.28519415732808</c:v>
                </c:pt>
                <c:pt idx="98">
                  <c:v>338.61792067421101</c:v>
                </c:pt>
                <c:pt idx="99">
                  <c:v>442.80805011242978</c:v>
                </c:pt>
                <c:pt idx="100">
                  <c:v>506.88497971693431</c:v>
                </c:pt>
                <c:pt idx="101">
                  <c:v>520.95064719109382</c:v>
                </c:pt>
                <c:pt idx="102">
                  <c:v>520.95064719109382</c:v>
                </c:pt>
                <c:pt idx="103">
                  <c:v>494.60257897831281</c:v>
                </c:pt>
                <c:pt idx="104">
                  <c:v>469.4612897797972</c:v>
                </c:pt>
                <c:pt idx="105">
                  <c:v>444.32000058128153</c:v>
                </c:pt>
                <c:pt idx="106">
                  <c:v>419.17871138276587</c:v>
                </c:pt>
                <c:pt idx="107">
                  <c:v>394.03742218425015</c:v>
                </c:pt>
                <c:pt idx="108">
                  <c:v>370.10291200000012</c:v>
                </c:pt>
                <c:pt idx="109">
                  <c:v>240.20405948031095</c:v>
                </c:pt>
                <c:pt idx="110">
                  <c:v>221.63590312957194</c:v>
                </c:pt>
                <c:pt idx="111">
                  <c:v>203.06774677883288</c:v>
                </c:pt>
                <c:pt idx="112">
                  <c:v>184.49959042809391</c:v>
                </c:pt>
                <c:pt idx="113">
                  <c:v>165.93143407735488</c:v>
                </c:pt>
                <c:pt idx="114">
                  <c:v>147.36327772661588</c:v>
                </c:pt>
                <c:pt idx="115">
                  <c:v>128.79512137587687</c:v>
                </c:pt>
                <c:pt idx="116">
                  <c:v>110.22696502513783</c:v>
                </c:pt>
                <c:pt idx="117">
                  <c:v>91.658808674398713</c:v>
                </c:pt>
                <c:pt idx="118">
                  <c:v>86.914575893682709</c:v>
                </c:pt>
                <c:pt idx="119">
                  <c:v>82.170343112966648</c:v>
                </c:pt>
                <c:pt idx="120">
                  <c:v>77.426110332250644</c:v>
                </c:pt>
                <c:pt idx="121">
                  <c:v>72.681877551534598</c:v>
                </c:pt>
                <c:pt idx="122">
                  <c:v>67.937644770818565</c:v>
                </c:pt>
                <c:pt idx="123">
                  <c:v>63.193411990102561</c:v>
                </c:pt>
                <c:pt idx="124">
                  <c:v>58.449179209386514</c:v>
                </c:pt>
                <c:pt idx="125">
                  <c:v>53.704946428670489</c:v>
                </c:pt>
                <c:pt idx="126">
                  <c:v>48.960713647954478</c:v>
                </c:pt>
                <c:pt idx="127">
                  <c:v>44.216480867238459</c:v>
                </c:pt>
                <c:pt idx="128">
                  <c:v>39.472248086522448</c:v>
                </c:pt>
                <c:pt idx="129">
                  <c:v>34.728015305806451</c:v>
                </c:pt>
                <c:pt idx="130">
                  <c:v>35.863088660007413</c:v>
                </c:pt>
                <c:pt idx="131">
                  <c:v>36.998162014208383</c:v>
                </c:pt>
                <c:pt idx="132">
                  <c:v>39.281349045190957</c:v>
                </c:pt>
                <c:pt idx="133">
                  <c:v>40.416422399391905</c:v>
                </c:pt>
                <c:pt idx="134">
                  <c:v>41.551495753592867</c:v>
                </c:pt>
                <c:pt idx="135">
                  <c:v>42.686569107793844</c:v>
                </c:pt>
                <c:pt idx="136">
                  <c:v>43.821642461994806</c:v>
                </c:pt>
                <c:pt idx="137">
                  <c:v>43.251299648073157</c:v>
                </c:pt>
                <c:pt idx="138">
                  <c:v>42.68095683415153</c:v>
                </c:pt>
                <c:pt idx="139">
                  <c:v>42.110614020229896</c:v>
                </c:pt>
                <c:pt idx="140">
                  <c:v>41.540271206308233</c:v>
                </c:pt>
                <c:pt idx="141">
                  <c:v>40.96992839238662</c:v>
                </c:pt>
                <c:pt idx="142">
                  <c:v>40.399585578464972</c:v>
                </c:pt>
                <c:pt idx="143">
                  <c:v>39.829242764543331</c:v>
                </c:pt>
                <c:pt idx="144">
                  <c:v>39.258899950621682</c:v>
                </c:pt>
                <c:pt idx="145">
                  <c:v>38.688557136700048</c:v>
                </c:pt>
                <c:pt idx="146">
                  <c:v>38.118214322778407</c:v>
                </c:pt>
                <c:pt idx="147">
                  <c:v>37.547871508856772</c:v>
                </c:pt>
                <c:pt idx="148">
                  <c:v>36.977528694935117</c:v>
                </c:pt>
                <c:pt idx="149">
                  <c:v>36.407185881013497</c:v>
                </c:pt>
                <c:pt idx="150">
                  <c:v>35.836843067091856</c:v>
                </c:pt>
                <c:pt idx="151">
                  <c:v>35.266500253170207</c:v>
                </c:pt>
                <c:pt idx="152">
                  <c:v>34.69615743924858</c:v>
                </c:pt>
                <c:pt idx="153">
                  <c:v>34.125814625326932</c:v>
                </c:pt>
                <c:pt idx="154">
                  <c:v>33.555471811405283</c:v>
                </c:pt>
                <c:pt idx="155">
                  <c:v>32.985128997483656</c:v>
                </c:pt>
                <c:pt idx="156">
                  <c:v>32.414786183561972</c:v>
                </c:pt>
                <c:pt idx="157">
                  <c:v>32.15666862850226</c:v>
                </c:pt>
                <c:pt idx="158">
                  <c:v>31.89855107344254</c:v>
                </c:pt>
                <c:pt idx="159">
                  <c:v>31.640433518382828</c:v>
                </c:pt>
                <c:pt idx="160">
                  <c:v>31.382315963323112</c:v>
                </c:pt>
                <c:pt idx="161">
                  <c:v>31.1241984082634</c:v>
                </c:pt>
                <c:pt idx="162">
                  <c:v>30.866080853203677</c:v>
                </c:pt>
                <c:pt idx="163">
                  <c:v>30.607963298143972</c:v>
                </c:pt>
                <c:pt idx="164">
                  <c:v>30.349845743084249</c:v>
                </c:pt>
                <c:pt idx="165">
                  <c:v>30.091728188024533</c:v>
                </c:pt>
                <c:pt idx="166">
                  <c:v>29.833610632964817</c:v>
                </c:pt>
                <c:pt idx="167">
                  <c:v>29.575493077905101</c:v>
                </c:pt>
                <c:pt idx="168">
                  <c:v>29.317375522845385</c:v>
                </c:pt>
                <c:pt idx="169">
                  <c:v>29.059257967785673</c:v>
                </c:pt>
                <c:pt idx="170">
                  <c:v>28.801140412725946</c:v>
                </c:pt>
                <c:pt idx="171">
                  <c:v>28.543022857666241</c:v>
                </c:pt>
                <c:pt idx="172">
                  <c:v>28.284905302606521</c:v>
                </c:pt>
                <c:pt idx="173">
                  <c:v>28.026787747546813</c:v>
                </c:pt>
                <c:pt idx="174">
                  <c:v>27.76867019248709</c:v>
                </c:pt>
                <c:pt idx="175">
                  <c:v>27.510552637427374</c:v>
                </c:pt>
                <c:pt idx="176">
                  <c:v>27.252435082367654</c:v>
                </c:pt>
                <c:pt idx="177">
                  <c:v>26.994317527307942</c:v>
                </c:pt>
                <c:pt idx="178">
                  <c:v>26.736199972248222</c:v>
                </c:pt>
                <c:pt idx="179">
                  <c:v>26.47808241718851</c:v>
                </c:pt>
                <c:pt idx="180">
                  <c:v>26.219964862128798</c:v>
                </c:pt>
                <c:pt idx="181">
                  <c:v>25.961847307069071</c:v>
                </c:pt>
                <c:pt idx="182">
                  <c:v>25.703729752009362</c:v>
                </c:pt>
                <c:pt idx="183">
                  <c:v>25.44561219694965</c:v>
                </c:pt>
                <c:pt idx="184">
                  <c:v>25.187494641889934</c:v>
                </c:pt>
                <c:pt idx="185">
                  <c:v>24.929377086830211</c:v>
                </c:pt>
                <c:pt idx="186">
                  <c:v>24.671259531770495</c:v>
                </c:pt>
                <c:pt idx="187">
                  <c:v>24.41314197671079</c:v>
                </c:pt>
                <c:pt idx="188">
                  <c:v>24.155024421651071</c:v>
                </c:pt>
                <c:pt idx="189">
                  <c:v>23.896906866591351</c:v>
                </c:pt>
                <c:pt idx="190">
                  <c:v>23.638789311531639</c:v>
                </c:pt>
                <c:pt idx="191">
                  <c:v>23.380671756471919</c:v>
                </c:pt>
                <c:pt idx="192">
                  <c:v>23.122554201412211</c:v>
                </c:pt>
                <c:pt idx="193">
                  <c:v>22.864436646352495</c:v>
                </c:pt>
                <c:pt idx="194">
                  <c:v>22.606319091292768</c:v>
                </c:pt>
                <c:pt idx="195">
                  <c:v>22.135048575311888</c:v>
                </c:pt>
                <c:pt idx="196">
                  <c:v>21.663778059331005</c:v>
                </c:pt>
                <c:pt idx="197">
                  <c:v>21.192507543350118</c:v>
                </c:pt>
                <c:pt idx="198">
                  <c:v>20.721237027369234</c:v>
                </c:pt>
                <c:pt idx="199">
                  <c:v>20.249966511388358</c:v>
                </c:pt>
                <c:pt idx="200">
                  <c:v>19.778695995407467</c:v>
                </c:pt>
                <c:pt idx="201">
                  <c:v>19.30742547942658</c:v>
                </c:pt>
                <c:pt idx="202">
                  <c:v>18.836154963445694</c:v>
                </c:pt>
                <c:pt idx="203">
                  <c:v>18.364884447464817</c:v>
                </c:pt>
                <c:pt idx="204">
                  <c:v>17.893613931483927</c:v>
                </c:pt>
                <c:pt idx="205">
                  <c:v>17.42234341550304</c:v>
                </c:pt>
                <c:pt idx="206">
                  <c:v>16.951072899522149</c:v>
                </c:pt>
                <c:pt idx="207">
                  <c:v>16.479802383541269</c:v>
                </c:pt>
                <c:pt idx="208">
                  <c:v>16.008531867560379</c:v>
                </c:pt>
                <c:pt idx="209">
                  <c:v>15.537261351579494</c:v>
                </c:pt>
                <c:pt idx="210">
                  <c:v>15.065990835598605</c:v>
                </c:pt>
                <c:pt idx="211">
                  <c:v>14.59472031961772</c:v>
                </c:pt>
                <c:pt idx="212">
                  <c:v>14.123449803636834</c:v>
                </c:pt>
                <c:pt idx="213">
                  <c:v>13.652179287655947</c:v>
                </c:pt>
                <c:pt idx="214">
                  <c:v>13.180908771675064</c:v>
                </c:pt>
                <c:pt idx="215">
                  <c:v>12.709638255694175</c:v>
                </c:pt>
                <c:pt idx="216">
                  <c:v>12.23836773971329</c:v>
                </c:pt>
                <c:pt idx="217">
                  <c:v>11.767097223732399</c:v>
                </c:pt>
                <c:pt idx="218">
                  <c:v>11.295826707751518</c:v>
                </c:pt>
                <c:pt idx="219">
                  <c:v>10.824556191770625</c:v>
                </c:pt>
                <c:pt idx="220">
                  <c:v>10.353285675789747</c:v>
                </c:pt>
                <c:pt idx="221">
                  <c:v>9.8820151598088586</c:v>
                </c:pt>
                <c:pt idx="222">
                  <c:v>9.4107446438279698</c:v>
                </c:pt>
                <c:pt idx="223">
                  <c:v>8.9394741278470864</c:v>
                </c:pt>
                <c:pt idx="224">
                  <c:v>8.4682036118661994</c:v>
                </c:pt>
                <c:pt idx="225">
                  <c:v>7.9969330958853106</c:v>
                </c:pt>
                <c:pt idx="226">
                  <c:v>7.5256625799044254</c:v>
                </c:pt>
                <c:pt idx="227">
                  <c:v>7.0543920639235385</c:v>
                </c:pt>
                <c:pt idx="228">
                  <c:v>6.5831215479426524</c:v>
                </c:pt>
                <c:pt idx="229">
                  <c:v>6.1118510319617672</c:v>
                </c:pt>
                <c:pt idx="230">
                  <c:v>5.6405805159808793</c:v>
                </c:pt>
                <c:pt idx="231">
                  <c:v>5.1693099999999941</c:v>
                </c:pt>
                <c:pt idx="232">
                  <c:v>5.1693099999999994</c:v>
                </c:pt>
                <c:pt idx="233">
                  <c:v>5.2589177812499992</c:v>
                </c:pt>
                <c:pt idx="234">
                  <c:v>5.3485255624999999</c:v>
                </c:pt>
                <c:pt idx="235">
                  <c:v>5.4381333437500015</c:v>
                </c:pt>
                <c:pt idx="236">
                  <c:v>5.5277411250000013</c:v>
                </c:pt>
                <c:pt idx="237">
                  <c:v>5.6173489062500002</c:v>
                </c:pt>
                <c:pt idx="238">
                  <c:v>5.7069566875000008</c:v>
                </c:pt>
                <c:pt idx="239">
                  <c:v>5.7965644687500015</c:v>
                </c:pt>
                <c:pt idx="240">
                  <c:v>5.8861722500000013</c:v>
                </c:pt>
                <c:pt idx="241">
                  <c:v>5.975780031250002</c:v>
                </c:pt>
                <c:pt idx="242">
                  <c:v>6.0653878125000018</c:v>
                </c:pt>
                <c:pt idx="243">
                  <c:v>6.1549955937500025</c:v>
                </c:pt>
                <c:pt idx="244">
                  <c:v>6.2446033750000014</c:v>
                </c:pt>
                <c:pt idx="245">
                  <c:v>6.334211156250003</c:v>
                </c:pt>
                <c:pt idx="246">
                  <c:v>6.4238189375000019</c:v>
                </c:pt>
                <c:pt idx="247">
                  <c:v>6.5134267187500035</c:v>
                </c:pt>
                <c:pt idx="248">
                  <c:v>6.6030345000000041</c:v>
                </c:pt>
                <c:pt idx="249">
                  <c:v>6.692642281250003</c:v>
                </c:pt>
                <c:pt idx="250">
                  <c:v>6.7822500625000037</c:v>
                </c:pt>
                <c:pt idx="251">
                  <c:v>6.8718578437500053</c:v>
                </c:pt>
                <c:pt idx="252">
                  <c:v>6.9614656250000042</c:v>
                </c:pt>
                <c:pt idx="253">
                  <c:v>7.051073406250004</c:v>
                </c:pt>
                <c:pt idx="254">
                  <c:v>7.1406811875000038</c:v>
                </c:pt>
                <c:pt idx="255">
                  <c:v>7.2302889687500045</c:v>
                </c:pt>
                <c:pt idx="256">
                  <c:v>7.3198967500000052</c:v>
                </c:pt>
                <c:pt idx="257">
                  <c:v>7.4095045312500041</c:v>
                </c:pt>
                <c:pt idx="258">
                  <c:v>7.4991123125000065</c:v>
                </c:pt>
                <c:pt idx="259">
                  <c:v>7.5887200937500037</c:v>
                </c:pt>
                <c:pt idx="260">
                  <c:v>7.6783278750000061</c:v>
                </c:pt>
                <c:pt idx="261">
                  <c:v>7.767935656250005</c:v>
                </c:pt>
                <c:pt idx="262">
                  <c:v>7.8575434375000057</c:v>
                </c:pt>
                <c:pt idx="263">
                  <c:v>7.9471512187500073</c:v>
                </c:pt>
                <c:pt idx="264">
                  <c:v>8.036759</c:v>
                </c:pt>
                <c:pt idx="265">
                  <c:v>0</c:v>
                </c:pt>
              </c:numCache>
            </c:numRef>
          </c:yVal>
          <c:smooth val="1"/>
          <c:extLst>
            <c:ext xmlns:c16="http://schemas.microsoft.com/office/drawing/2014/chart" uri="{C3380CC4-5D6E-409C-BE32-E72D297353CC}">
              <c16:uniqueId val="{00000005-D61E-436D-BCDB-573FFFF646FA}"/>
            </c:ext>
          </c:extLst>
        </c:ser>
        <c:ser>
          <c:idx val="3"/>
          <c:order val="3"/>
          <c:tx>
            <c:strRef>
              <c:f>'Figure 2.9'!$E$5</c:f>
              <c:strCache>
                <c:ptCount val="1"/>
                <c:pt idx="0">
                  <c:v>RK 94.2</c:v>
                </c:pt>
              </c:strCache>
            </c:strRef>
          </c:tx>
          <c:spPr>
            <a:ln w="22225" cap="rnd">
              <a:solidFill>
                <a:schemeClr val="accent4"/>
              </a:solidFill>
              <a:round/>
            </a:ln>
            <a:effectLst/>
          </c:spPr>
          <c:marker>
            <c:symbol val="none"/>
          </c:marker>
          <c:dLbls>
            <c:dLbl>
              <c:idx val="174"/>
              <c:layout>
                <c:manualLayout>
                  <c:x val="6.3492063492063419E-2"/>
                  <c:y val="-8.6729139099019442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050" b="0" i="1"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61E-436D-BCDB-573FFFF646FA}"/>
                </c:ext>
              </c:extLst>
            </c:dLbl>
            <c:spPr>
              <a:noFill/>
              <a:ln>
                <a:noFill/>
              </a:ln>
              <a:effectLst/>
            </c:spPr>
            <c:txPr>
              <a:bodyPr rot="0" spcFirstLastPara="1" vertOverflow="ellipsis" vert="horz" wrap="square" lIns="38100" tIns="19050" rIns="38100" bIns="19050" anchor="ctr" anchorCtr="1">
                <a:spAutoFit/>
              </a:bodyPr>
              <a:lstStyle/>
              <a:p>
                <a:pPr>
                  <a:defRPr sz="1050" b="0" i="1"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'Figure 2.9'!$A$7:$A$750</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'Figure 2.9'!$E$7:$E$750</c:f>
              <c:numCache>
                <c:formatCode>#,##0.00</c:formatCode>
                <c:ptCount val="744"/>
                <c:pt idx="148">
                  <c:v>0.51002000000000003</c:v>
                </c:pt>
                <c:pt idx="149">
                  <c:v>0.51002000000000003</c:v>
                </c:pt>
                <c:pt idx="150">
                  <c:v>0.51002000000000003</c:v>
                </c:pt>
                <c:pt idx="151">
                  <c:v>0.51002000000000003</c:v>
                </c:pt>
                <c:pt idx="152">
                  <c:v>0.51002000000000003</c:v>
                </c:pt>
                <c:pt idx="153">
                  <c:v>0.51002000000000003</c:v>
                </c:pt>
                <c:pt idx="154">
                  <c:v>0.51002000000000003</c:v>
                </c:pt>
                <c:pt idx="155">
                  <c:v>0.51002000000000003</c:v>
                </c:pt>
                <c:pt idx="156">
                  <c:v>0.52518000000000009</c:v>
                </c:pt>
                <c:pt idx="157">
                  <c:v>0.68184125000000007</c:v>
                </c:pt>
                <c:pt idx="158">
                  <c:v>0.83850249999999993</c:v>
                </c:pt>
                <c:pt idx="159">
                  <c:v>0.99516375000000001</c:v>
                </c:pt>
                <c:pt idx="160">
                  <c:v>1.1518249999999997</c:v>
                </c:pt>
                <c:pt idx="161">
                  <c:v>8.3633215000000014</c:v>
                </c:pt>
                <c:pt idx="162">
                  <c:v>15.574817999999999</c:v>
                </c:pt>
                <c:pt idx="163">
                  <c:v>22.7863145</c:v>
                </c:pt>
                <c:pt idx="164">
                  <c:v>29.997811000000006</c:v>
                </c:pt>
                <c:pt idx="165">
                  <c:v>49.285063000000001</c:v>
                </c:pt>
                <c:pt idx="166">
                  <c:v>68.572314999999989</c:v>
                </c:pt>
                <c:pt idx="167">
                  <c:v>87.859566999999998</c:v>
                </c:pt>
                <c:pt idx="168">
                  <c:v>107.14681900000001</c:v>
                </c:pt>
                <c:pt idx="169">
                  <c:v>123.10288199999998</c:v>
                </c:pt>
                <c:pt idx="170">
                  <c:v>139.05894500000002</c:v>
                </c:pt>
                <c:pt idx="171">
                  <c:v>165.30750857721057</c:v>
                </c:pt>
                <c:pt idx="172">
                  <c:v>191.55607215442114</c:v>
                </c:pt>
                <c:pt idx="173">
                  <c:v>217.80463573163169</c:v>
                </c:pt>
                <c:pt idx="174">
                  <c:v>214.23442775921882</c:v>
                </c:pt>
                <c:pt idx="175">
                  <c:v>203.6498653771101</c:v>
                </c:pt>
                <c:pt idx="176">
                  <c:v>193.06530299500128</c:v>
                </c:pt>
                <c:pt idx="177">
                  <c:v>182.48074061289253</c:v>
                </c:pt>
                <c:pt idx="178">
                  <c:v>171.8961782307837</c:v>
                </c:pt>
                <c:pt idx="179">
                  <c:v>161.31161584867502</c:v>
                </c:pt>
                <c:pt idx="180">
                  <c:v>150.72705346656625</c:v>
                </c:pt>
                <c:pt idx="181">
                  <c:v>140.14249108445739</c:v>
                </c:pt>
                <c:pt idx="182">
                  <c:v>129.55792870234862</c:v>
                </c:pt>
                <c:pt idx="183">
                  <c:v>118.97336632023988</c:v>
                </c:pt>
                <c:pt idx="184">
                  <c:v>108.38880393813109</c:v>
                </c:pt>
                <c:pt idx="185">
                  <c:v>97.804241556022291</c:v>
                </c:pt>
                <c:pt idx="186">
                  <c:v>87.219679173913505</c:v>
                </c:pt>
                <c:pt idx="187">
                  <c:v>76.635116791804734</c:v>
                </c:pt>
                <c:pt idx="188">
                  <c:v>59.036199999999994</c:v>
                </c:pt>
                <c:pt idx="189">
                  <c:v>56.063236801243463</c:v>
                </c:pt>
                <c:pt idx="190">
                  <c:v>53.090273602486924</c:v>
                </c:pt>
                <c:pt idx="191">
                  <c:v>50.117310403730386</c:v>
                </c:pt>
                <c:pt idx="192">
                  <c:v>47.144347204973826</c:v>
                </c:pt>
                <c:pt idx="193">
                  <c:v>44.171384006217295</c:v>
                </c:pt>
                <c:pt idx="194">
                  <c:v>41.198420807460757</c:v>
                </c:pt>
                <c:pt idx="195">
                  <c:v>38.225457608704225</c:v>
                </c:pt>
                <c:pt idx="196">
                  <c:v>35.25249440994768</c:v>
                </c:pt>
                <c:pt idx="197">
                  <c:v>32.279531211191149</c:v>
                </c:pt>
                <c:pt idx="198">
                  <c:v>29.306568012434607</c:v>
                </c:pt>
                <c:pt idx="199">
                  <c:v>26.333604813678065</c:v>
                </c:pt>
                <c:pt idx="200">
                  <c:v>23.360641614921523</c:v>
                </c:pt>
                <c:pt idx="201">
                  <c:v>22.7036032413613</c:v>
                </c:pt>
                <c:pt idx="202">
                  <c:v>22.046564867801084</c:v>
                </c:pt>
                <c:pt idx="203">
                  <c:v>21.389526494240872</c:v>
                </c:pt>
                <c:pt idx="204">
                  <c:v>20.73248812068066</c:v>
                </c:pt>
                <c:pt idx="205">
                  <c:v>20.075449747120441</c:v>
                </c:pt>
                <c:pt idx="206">
                  <c:v>19.418411373560225</c:v>
                </c:pt>
                <c:pt idx="207">
                  <c:v>18.761373000000006</c:v>
                </c:pt>
                <c:pt idx="208">
                  <c:v>18.113813</c:v>
                </c:pt>
                <c:pt idx="209">
                  <c:v>17.836042850000002</c:v>
                </c:pt>
                <c:pt idx="210">
                  <c:v>17.558272700000003</c:v>
                </c:pt>
                <c:pt idx="211">
                  <c:v>17.280502550000001</c:v>
                </c:pt>
                <c:pt idx="212">
                  <c:v>17.002732400000003</c:v>
                </c:pt>
                <c:pt idx="213">
                  <c:v>16.724962250000001</c:v>
                </c:pt>
                <c:pt idx="214">
                  <c:v>16.447192100000002</c:v>
                </c:pt>
                <c:pt idx="215">
                  <c:v>16.169421950000004</c:v>
                </c:pt>
                <c:pt idx="216">
                  <c:v>15.891651800000005</c:v>
                </c:pt>
                <c:pt idx="217">
                  <c:v>15.613881650000003</c:v>
                </c:pt>
                <c:pt idx="218">
                  <c:v>15.336111500000003</c:v>
                </c:pt>
                <c:pt idx="219">
                  <c:v>15.058341350000006</c:v>
                </c:pt>
                <c:pt idx="220">
                  <c:v>14.780571200000002</c:v>
                </c:pt>
                <c:pt idx="221">
                  <c:v>14.502801050000004</c:v>
                </c:pt>
                <c:pt idx="222">
                  <c:v>14.225030900000005</c:v>
                </c:pt>
                <c:pt idx="223">
                  <c:v>13.947260750000007</c:v>
                </c:pt>
                <c:pt idx="224">
                  <c:v>13.669490600000005</c:v>
                </c:pt>
                <c:pt idx="225">
                  <c:v>13.391720450000005</c:v>
                </c:pt>
                <c:pt idx="226">
                  <c:v>13.113950300000004</c:v>
                </c:pt>
                <c:pt idx="227">
                  <c:v>12.836180150000008</c:v>
                </c:pt>
                <c:pt idx="228">
                  <c:v>12.55841</c:v>
                </c:pt>
                <c:pt idx="229">
                  <c:v>12.454616444444442</c:v>
                </c:pt>
                <c:pt idx="230">
                  <c:v>12.350822888888894</c:v>
                </c:pt>
                <c:pt idx="231">
                  <c:v>12.247029333333337</c:v>
                </c:pt>
                <c:pt idx="232">
                  <c:v>12.143235777777781</c:v>
                </c:pt>
                <c:pt idx="233">
                  <c:v>12.039442222222226</c:v>
                </c:pt>
                <c:pt idx="234">
                  <c:v>11.935648666666667</c:v>
                </c:pt>
                <c:pt idx="235">
                  <c:v>11.831855111111119</c:v>
                </c:pt>
                <c:pt idx="236">
                  <c:v>11.728061555555561</c:v>
                </c:pt>
                <c:pt idx="237">
                  <c:v>11.624268000000004</c:v>
                </c:pt>
                <c:pt idx="238">
                  <c:v>11.520474444444453</c:v>
                </c:pt>
                <c:pt idx="239">
                  <c:v>11.416680888888896</c:v>
                </c:pt>
                <c:pt idx="240">
                  <c:v>11.312887333333343</c:v>
                </c:pt>
                <c:pt idx="241">
                  <c:v>11.209093777777786</c:v>
                </c:pt>
                <c:pt idx="242">
                  <c:v>11.105300222222231</c:v>
                </c:pt>
                <c:pt idx="243">
                  <c:v>11.001506666666675</c:v>
                </c:pt>
                <c:pt idx="244">
                  <c:v>10.897713111111122</c:v>
                </c:pt>
                <c:pt idx="245">
                  <c:v>10.793919555555567</c:v>
                </c:pt>
                <c:pt idx="246">
                  <c:v>10.690126000000014</c:v>
                </c:pt>
                <c:pt idx="247">
                  <c:v>10.586332444444457</c:v>
                </c:pt>
                <c:pt idx="248">
                  <c:v>10.482538888888904</c:v>
                </c:pt>
                <c:pt idx="249">
                  <c:v>10.378745333333349</c:v>
                </c:pt>
                <c:pt idx="250">
                  <c:v>10.27495177777779</c:v>
                </c:pt>
                <c:pt idx="251">
                  <c:v>10.171158222222235</c:v>
                </c:pt>
                <c:pt idx="252">
                  <c:v>10.067364666666681</c:v>
                </c:pt>
                <c:pt idx="253">
                  <c:v>9.9635711111111274</c:v>
                </c:pt>
                <c:pt idx="254">
                  <c:v>9.8597775555555707</c:v>
                </c:pt>
                <c:pt idx="255">
                  <c:v>9.7559840000000122</c:v>
                </c:pt>
                <c:pt idx="256">
                  <c:v>9.6521904444444573</c:v>
                </c:pt>
                <c:pt idx="257">
                  <c:v>9.5483968888889006</c:v>
                </c:pt>
                <c:pt idx="258">
                  <c:v>9.4446033333333439</c:v>
                </c:pt>
                <c:pt idx="259">
                  <c:v>9.340809777777789</c:v>
                </c:pt>
                <c:pt idx="260">
                  <c:v>9.2370162222222323</c:v>
                </c:pt>
                <c:pt idx="261">
                  <c:v>9.1332226666666809</c:v>
                </c:pt>
                <c:pt idx="262">
                  <c:v>9.0294291111111225</c:v>
                </c:pt>
                <c:pt idx="263">
                  <c:v>8.9256355555555658</c:v>
                </c:pt>
                <c:pt idx="264">
                  <c:v>8.8218420000000126</c:v>
                </c:pt>
                <c:pt idx="265">
                  <c:v>8.7180484444444577</c:v>
                </c:pt>
                <c:pt idx="266">
                  <c:v>8.6142548888889028</c:v>
                </c:pt>
                <c:pt idx="267">
                  <c:v>8.5104613333333443</c:v>
                </c:pt>
                <c:pt idx="268">
                  <c:v>8.4066677777777876</c:v>
                </c:pt>
                <c:pt idx="269">
                  <c:v>8.3028742222222345</c:v>
                </c:pt>
                <c:pt idx="270">
                  <c:v>8.1990806666666778</c:v>
                </c:pt>
                <c:pt idx="271">
                  <c:v>8.0952871111111229</c:v>
                </c:pt>
                <c:pt idx="272">
                  <c:v>7.9914935555555653</c:v>
                </c:pt>
                <c:pt idx="273">
                  <c:v>7.8877000000000113</c:v>
                </c:pt>
                <c:pt idx="274">
                  <c:v>7.7839064444444546</c:v>
                </c:pt>
                <c:pt idx="275">
                  <c:v>7.6801128888889005</c:v>
                </c:pt>
                <c:pt idx="276">
                  <c:v>7.576319333333343</c:v>
                </c:pt>
                <c:pt idx="277">
                  <c:v>7.472525777777788</c:v>
                </c:pt>
                <c:pt idx="278">
                  <c:v>7.3687322222222331</c:v>
                </c:pt>
                <c:pt idx="279">
                  <c:v>7.2649386666666764</c:v>
                </c:pt>
                <c:pt idx="280">
                  <c:v>7.1611451111111188</c:v>
                </c:pt>
                <c:pt idx="281">
                  <c:v>7.0573515555555648</c:v>
                </c:pt>
                <c:pt idx="282">
                  <c:v>6.9535580000000099</c:v>
                </c:pt>
                <c:pt idx="283">
                  <c:v>6.849764444444455</c:v>
                </c:pt>
                <c:pt idx="284">
                  <c:v>6.7459708888888965</c:v>
                </c:pt>
                <c:pt idx="285">
                  <c:v>6.6421773333333407</c:v>
                </c:pt>
                <c:pt idx="286">
                  <c:v>6.5383837777777867</c:v>
                </c:pt>
                <c:pt idx="287">
                  <c:v>6.43459022222223</c:v>
                </c:pt>
                <c:pt idx="288">
                  <c:v>6.3307966666666742</c:v>
                </c:pt>
                <c:pt idx="289">
                  <c:v>6.2270031111111193</c:v>
                </c:pt>
                <c:pt idx="290">
                  <c:v>6.1232095555555652</c:v>
                </c:pt>
                <c:pt idx="291">
                  <c:v>6.0194160000000085</c:v>
                </c:pt>
                <c:pt idx="292">
                  <c:v>5.915622444444451</c:v>
                </c:pt>
                <c:pt idx="293">
                  <c:v>5.811828888888896</c:v>
                </c:pt>
                <c:pt idx="294">
                  <c:v>5.7080353333333402</c:v>
                </c:pt>
                <c:pt idx="295">
                  <c:v>5.6042417777777844</c:v>
                </c:pt>
                <c:pt idx="296">
                  <c:v>5.5004482222222286</c:v>
                </c:pt>
                <c:pt idx="297">
                  <c:v>5.3966546666666746</c:v>
                </c:pt>
                <c:pt idx="298">
                  <c:v>5.292861111111117</c:v>
                </c:pt>
                <c:pt idx="299">
                  <c:v>5.189067555555563</c:v>
                </c:pt>
                <c:pt idx="300">
                  <c:v>5.0852740000000063</c:v>
                </c:pt>
                <c:pt idx="301">
                  <c:v>4.9814804444444523</c:v>
                </c:pt>
                <c:pt idx="302">
                  <c:v>4.8776868888888947</c:v>
                </c:pt>
                <c:pt idx="303">
                  <c:v>4.7738933333333398</c:v>
                </c:pt>
                <c:pt idx="304">
                  <c:v>4.670099777777784</c:v>
                </c:pt>
                <c:pt idx="305">
                  <c:v>4.5663062222222282</c:v>
                </c:pt>
                <c:pt idx="306">
                  <c:v>4.4625126666666732</c:v>
                </c:pt>
                <c:pt idx="307">
                  <c:v>4.3587191111111174</c:v>
                </c:pt>
                <c:pt idx="308">
                  <c:v>4.2549255555555625</c:v>
                </c:pt>
                <c:pt idx="309">
                  <c:v>4.1511319999999996</c:v>
                </c:pt>
                <c:pt idx="310">
                  <c:v>0</c:v>
                </c:pt>
              </c:numCache>
            </c:numRef>
          </c:yVal>
          <c:smooth val="1"/>
          <c:extLst>
            <c:ext xmlns:c16="http://schemas.microsoft.com/office/drawing/2014/chart" uri="{C3380CC4-5D6E-409C-BE32-E72D297353CC}">
              <c16:uniqueId val="{00000007-D61E-436D-BCDB-573FFFF646FA}"/>
            </c:ext>
          </c:extLst>
        </c:ser>
        <c:ser>
          <c:idx val="4"/>
          <c:order val="4"/>
          <c:tx>
            <c:strRef>
              <c:f>'Figure 2.9'!$F$5</c:f>
              <c:strCache>
                <c:ptCount val="1"/>
                <c:pt idx="0">
                  <c:v>RK 131.5</c:v>
                </c:pt>
              </c:strCache>
            </c:strRef>
          </c:tx>
          <c:spPr>
            <a:ln w="22225" cap="rnd">
              <a:solidFill>
                <a:schemeClr val="accent5"/>
              </a:solidFill>
              <a:round/>
            </a:ln>
            <a:effectLst/>
          </c:spPr>
          <c:marker>
            <c:symbol val="none"/>
          </c:marker>
          <c:dLbls>
            <c:dLbl>
              <c:idx val="227"/>
              <c:layout>
                <c:manualLayout>
                  <c:x val="8.2166199813258636E-2"/>
                  <c:y val="-6.0668728332209272E-2"/>
                </c:manualLayout>
              </c:layout>
              <c:numFmt formatCode="#,##0.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61E-436D-BCDB-573FFFF646FA}"/>
                </c:ext>
              </c:extLst>
            </c:dLbl>
            <c:numFmt formatCode="#,##0.0" sourceLinked="0"/>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'Figure 2.9'!$A$7:$A$750</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'Figure 2.9'!$F$7:$F$750</c:f>
              <c:numCache>
                <c:formatCode>#,##0.00</c:formatCode>
                <c:ptCount val="744"/>
                <c:pt idx="188">
                  <c:v>3.4777471641790783</c:v>
                </c:pt>
                <c:pt idx="189">
                  <c:v>3.5980678708462079</c:v>
                </c:pt>
                <c:pt idx="190">
                  <c:v>3.718388577513295</c:v>
                </c:pt>
                <c:pt idx="191">
                  <c:v>3.8387092841803394</c:v>
                </c:pt>
                <c:pt idx="192">
                  <c:v>3.9590299908474407</c:v>
                </c:pt>
                <c:pt idx="193">
                  <c:v>4.0793506975145277</c:v>
                </c:pt>
                <c:pt idx="194">
                  <c:v>4.1996714041815864</c:v>
                </c:pt>
                <c:pt idx="195">
                  <c:v>4.319992110848716</c:v>
                </c:pt>
                <c:pt idx="196">
                  <c:v>4.4403128175157747</c:v>
                </c:pt>
                <c:pt idx="197">
                  <c:v>4.5606335241828475</c:v>
                </c:pt>
                <c:pt idx="198">
                  <c:v>4.6809542308499346</c:v>
                </c:pt>
                <c:pt idx="199">
                  <c:v>4.8012749375170216</c:v>
                </c:pt>
                <c:pt idx="200">
                  <c:v>4.9215956441841087</c:v>
                </c:pt>
                <c:pt idx="201">
                  <c:v>5.0419163508512099</c:v>
                </c:pt>
                <c:pt idx="202">
                  <c:v>5.162237057518297</c:v>
                </c:pt>
                <c:pt idx="203">
                  <c:v>5.282557764185384</c:v>
                </c:pt>
                <c:pt idx="204">
                  <c:v>5.4028784708524711</c:v>
                </c:pt>
                <c:pt idx="205">
                  <c:v>5.5231991775195155</c:v>
                </c:pt>
                <c:pt idx="206">
                  <c:v>5.643519884186631</c:v>
                </c:pt>
                <c:pt idx="207">
                  <c:v>5.7638405908537038</c:v>
                </c:pt>
                <c:pt idx="208">
                  <c:v>5.8841612975208051</c:v>
                </c:pt>
                <c:pt idx="209">
                  <c:v>6.0044820041878921</c:v>
                </c:pt>
                <c:pt idx="210">
                  <c:v>6.1248027108549365</c:v>
                </c:pt>
                <c:pt idx="211">
                  <c:v>6.2451234175220662</c:v>
                </c:pt>
                <c:pt idx="212">
                  <c:v>6.3654441241891107</c:v>
                </c:pt>
                <c:pt idx="213">
                  <c:v>10.821255011121536</c:v>
                </c:pt>
                <c:pt idx="214">
                  <c:v>15.277065898053877</c:v>
                </c:pt>
                <c:pt idx="215">
                  <c:v>21.64251002224303</c:v>
                </c:pt>
                <c:pt idx="216">
                  <c:v>28.007954146432084</c:v>
                </c:pt>
                <c:pt idx="217">
                  <c:v>36.91957592029685</c:v>
                </c:pt>
                <c:pt idx="218">
                  <c:v>45.831197694161631</c:v>
                </c:pt>
                <c:pt idx="219">
                  <c:v>55.379363880445325</c:v>
                </c:pt>
                <c:pt idx="220">
                  <c:v>64.927530066728963</c:v>
                </c:pt>
                <c:pt idx="221">
                  <c:v>73.839151840593757</c:v>
                </c:pt>
                <c:pt idx="222">
                  <c:v>82.750773614458581</c:v>
                </c:pt>
                <c:pt idx="223">
                  <c:v>89.752762151066534</c:v>
                </c:pt>
                <c:pt idx="224">
                  <c:v>96.754750687674616</c:v>
                </c:pt>
                <c:pt idx="225">
                  <c:v>99.937472749769142</c:v>
                </c:pt>
                <c:pt idx="226">
                  <c:v>103.12019481186366</c:v>
                </c:pt>
                <c:pt idx="227">
                  <c:v>103.12019481186363</c:v>
                </c:pt>
                <c:pt idx="228">
                  <c:v>103.12019481186366</c:v>
                </c:pt>
                <c:pt idx="229">
                  <c:v>100.81153373398618</c:v>
                </c:pt>
                <c:pt idx="230">
                  <c:v>98.502872656108565</c:v>
                </c:pt>
                <c:pt idx="231">
                  <c:v>94.655104192979337</c:v>
                </c:pt>
                <c:pt idx="232">
                  <c:v>90.807335729850109</c:v>
                </c:pt>
                <c:pt idx="233">
                  <c:v>86.190013574094962</c:v>
                </c:pt>
                <c:pt idx="234">
                  <c:v>81.572691418339843</c:v>
                </c:pt>
                <c:pt idx="235">
                  <c:v>76.955369262584782</c:v>
                </c:pt>
                <c:pt idx="236">
                  <c:v>72.33804710682972</c:v>
                </c:pt>
                <c:pt idx="237">
                  <c:v>67.720724951074658</c:v>
                </c:pt>
                <c:pt idx="238">
                  <c:v>63.103402795319624</c:v>
                </c:pt>
                <c:pt idx="239">
                  <c:v>60.025188024816202</c:v>
                </c:pt>
                <c:pt idx="240">
                  <c:v>56.94697325431278</c:v>
                </c:pt>
                <c:pt idx="241">
                  <c:v>53.099204791183666</c:v>
                </c:pt>
                <c:pt idx="242">
                  <c:v>49.251436328054353</c:v>
                </c:pt>
                <c:pt idx="243">
                  <c:v>46.173221557550988</c:v>
                </c:pt>
                <c:pt idx="244">
                  <c:v>43.09500678704751</c:v>
                </c:pt>
                <c:pt idx="245">
                  <c:v>40.786345709169979</c:v>
                </c:pt>
                <c:pt idx="246">
                  <c:v>38.477684631292419</c:v>
                </c:pt>
                <c:pt idx="247">
                  <c:v>36.169023553414888</c:v>
                </c:pt>
                <c:pt idx="248">
                  <c:v>33.8603624755373</c:v>
                </c:pt>
                <c:pt idx="249">
                  <c:v>33.090808782911523</c:v>
                </c:pt>
                <c:pt idx="250">
                  <c:v>32.321255090285661</c:v>
                </c:pt>
                <c:pt idx="251">
                  <c:v>31.551701397659826</c:v>
                </c:pt>
                <c:pt idx="252">
                  <c:v>30.782147705033964</c:v>
                </c:pt>
                <c:pt idx="253">
                  <c:v>30.01259401240813</c:v>
                </c:pt>
                <c:pt idx="254">
                  <c:v>29.243040319782267</c:v>
                </c:pt>
                <c:pt idx="255">
                  <c:v>29.243040319782267</c:v>
                </c:pt>
                <c:pt idx="256">
                  <c:v>29.243040319782267</c:v>
                </c:pt>
                <c:pt idx="257">
                  <c:v>28.47348662715639</c:v>
                </c:pt>
                <c:pt idx="258">
                  <c:v>27.703932934530584</c:v>
                </c:pt>
                <c:pt idx="259">
                  <c:v>27.703932934530556</c:v>
                </c:pt>
                <c:pt idx="260">
                  <c:v>27.337708726531616</c:v>
                </c:pt>
                <c:pt idx="261">
                  <c:v>26.971484518532677</c:v>
                </c:pt>
                <c:pt idx="262">
                  <c:v>26.605260310533694</c:v>
                </c:pt>
                <c:pt idx="263">
                  <c:v>26.239036102534769</c:v>
                </c:pt>
                <c:pt idx="264">
                  <c:v>25.872811894535857</c:v>
                </c:pt>
                <c:pt idx="265">
                  <c:v>25.506587686536875</c:v>
                </c:pt>
                <c:pt idx="266">
                  <c:v>25.140363478537893</c:v>
                </c:pt>
                <c:pt idx="267">
                  <c:v>24.774139270538996</c:v>
                </c:pt>
                <c:pt idx="268">
                  <c:v>24.407915062540042</c:v>
                </c:pt>
                <c:pt idx="269">
                  <c:v>24.041690854541088</c:v>
                </c:pt>
                <c:pt idx="270">
                  <c:v>23.675466646542134</c:v>
                </c:pt>
                <c:pt idx="271">
                  <c:v>23.309242438543194</c:v>
                </c:pt>
                <c:pt idx="272">
                  <c:v>22.943018230544254</c:v>
                </c:pt>
                <c:pt idx="273">
                  <c:v>22.576794022545286</c:v>
                </c:pt>
                <c:pt idx="274">
                  <c:v>22.210569814546332</c:v>
                </c:pt>
                <c:pt idx="275">
                  <c:v>21.844345606547407</c:v>
                </c:pt>
                <c:pt idx="276">
                  <c:v>21.478121398548424</c:v>
                </c:pt>
                <c:pt idx="277">
                  <c:v>21.111897190549527</c:v>
                </c:pt>
                <c:pt idx="278">
                  <c:v>20.745672982550573</c:v>
                </c:pt>
                <c:pt idx="279">
                  <c:v>20.379448774551562</c:v>
                </c:pt>
                <c:pt idx="280">
                  <c:v>20.013224566552651</c:v>
                </c:pt>
                <c:pt idx="281">
                  <c:v>19.647000358553697</c:v>
                </c:pt>
                <c:pt idx="282">
                  <c:v>19.280776150554743</c:v>
                </c:pt>
                <c:pt idx="283">
                  <c:v>18.914551942555832</c:v>
                </c:pt>
                <c:pt idx="284">
                  <c:v>18.548327734556892</c:v>
                </c:pt>
                <c:pt idx="285">
                  <c:v>18.182103526557938</c:v>
                </c:pt>
                <c:pt idx="286">
                  <c:v>17.81587931855897</c:v>
                </c:pt>
                <c:pt idx="287">
                  <c:v>17.449655110559988</c:v>
                </c:pt>
                <c:pt idx="288">
                  <c:v>17.083430902561062</c:v>
                </c:pt>
                <c:pt idx="289">
                  <c:v>16.717206694562151</c:v>
                </c:pt>
                <c:pt idx="290">
                  <c:v>16.35098248656314</c:v>
                </c:pt>
                <c:pt idx="291">
                  <c:v>15.984758278564229</c:v>
                </c:pt>
                <c:pt idx="292">
                  <c:v>15.618534070565275</c:v>
                </c:pt>
                <c:pt idx="293">
                  <c:v>15.252309862566307</c:v>
                </c:pt>
                <c:pt idx="294">
                  <c:v>14.886085654567395</c:v>
                </c:pt>
                <c:pt idx="295">
                  <c:v>14.519861446568441</c:v>
                </c:pt>
                <c:pt idx="296">
                  <c:v>14.153637238569488</c:v>
                </c:pt>
                <c:pt idx="297">
                  <c:v>13.787413030570534</c:v>
                </c:pt>
                <c:pt idx="298">
                  <c:v>13.421188822571594</c:v>
                </c:pt>
                <c:pt idx="299">
                  <c:v>13.05496461457264</c:v>
                </c:pt>
                <c:pt idx="300">
                  <c:v>12.688740406573686</c:v>
                </c:pt>
                <c:pt idx="301">
                  <c:v>12.32251619857476</c:v>
                </c:pt>
                <c:pt idx="302">
                  <c:v>11.956291990575778</c:v>
                </c:pt>
                <c:pt idx="303">
                  <c:v>11.590067782576796</c:v>
                </c:pt>
                <c:pt idx="304">
                  <c:v>11.223843574577884</c:v>
                </c:pt>
                <c:pt idx="305">
                  <c:v>10.857619366578916</c:v>
                </c:pt>
                <c:pt idx="306">
                  <c:v>10.491395158580033</c:v>
                </c:pt>
                <c:pt idx="307">
                  <c:v>10.125170950581051</c:v>
                </c:pt>
                <c:pt idx="308">
                  <c:v>9.7589467425820686</c:v>
                </c:pt>
                <c:pt idx="309">
                  <c:v>9.3927225345831431</c:v>
                </c:pt>
                <c:pt idx="310">
                  <c:v>9.0264983265842034</c:v>
                </c:pt>
                <c:pt idx="311">
                  <c:v>8.6602741185852352</c:v>
                </c:pt>
                <c:pt idx="312">
                  <c:v>8.2940499105862813</c:v>
                </c:pt>
                <c:pt idx="313">
                  <c:v>7.9278257025873415</c:v>
                </c:pt>
                <c:pt idx="314">
                  <c:v>7.5616014945883876</c:v>
                </c:pt>
                <c:pt idx="315">
                  <c:v>7.1953772865894337</c:v>
                </c:pt>
                <c:pt idx="316">
                  <c:v>6.8291530785904939</c:v>
                </c:pt>
                <c:pt idx="317">
                  <c:v>6.46292887059154</c:v>
                </c:pt>
                <c:pt idx="318">
                  <c:v>6.0967046625926002</c:v>
                </c:pt>
                <c:pt idx="319">
                  <c:v>5.7304804545936321</c:v>
                </c:pt>
                <c:pt idx="320">
                  <c:v>5.8789015611054083</c:v>
                </c:pt>
                <c:pt idx="321">
                  <c:v>5.8536262516641244</c:v>
                </c:pt>
                <c:pt idx="322">
                  <c:v>5.8283509422227979</c:v>
                </c:pt>
                <c:pt idx="323">
                  <c:v>5.8030756327814572</c:v>
                </c:pt>
                <c:pt idx="324">
                  <c:v>5.7778003233401307</c:v>
                </c:pt>
                <c:pt idx="325">
                  <c:v>5.75252501389879</c:v>
                </c:pt>
                <c:pt idx="326">
                  <c:v>5.7272497044574635</c:v>
                </c:pt>
                <c:pt idx="327">
                  <c:v>5.701974395016137</c:v>
                </c:pt>
                <c:pt idx="328">
                  <c:v>5.6766990855748105</c:v>
                </c:pt>
                <c:pt idx="329">
                  <c:v>5.6514237761334698</c:v>
                </c:pt>
                <c:pt idx="330">
                  <c:v>5.6261484666921433</c:v>
                </c:pt>
                <c:pt idx="331">
                  <c:v>5.600873157250831</c:v>
                </c:pt>
                <c:pt idx="332">
                  <c:v>5.5755978478094761</c:v>
                </c:pt>
                <c:pt idx="333">
                  <c:v>5.5503225383681638</c:v>
                </c:pt>
                <c:pt idx="334">
                  <c:v>5.5250472289268231</c:v>
                </c:pt>
                <c:pt idx="335">
                  <c:v>5.4997719194854824</c:v>
                </c:pt>
                <c:pt idx="336">
                  <c:v>5.4744966100441701</c:v>
                </c:pt>
                <c:pt idx="337">
                  <c:v>5.4492213006028436</c:v>
                </c:pt>
                <c:pt idx="338">
                  <c:v>5.4239459911615029</c:v>
                </c:pt>
                <c:pt idx="339">
                  <c:v>5.3986706817201764</c:v>
                </c:pt>
                <c:pt idx="340">
                  <c:v>5.3733953722788641</c:v>
                </c:pt>
                <c:pt idx="341">
                  <c:v>5.3481200628375234</c:v>
                </c:pt>
                <c:pt idx="342">
                  <c:v>5.3228447533962111</c:v>
                </c:pt>
                <c:pt idx="343">
                  <c:v>5.2975694439548846</c:v>
                </c:pt>
                <c:pt idx="344">
                  <c:v>5.2722941345135439</c:v>
                </c:pt>
                <c:pt idx="345">
                  <c:v>5.247018825072189</c:v>
                </c:pt>
                <c:pt idx="346">
                  <c:v>5.2217435156308767</c:v>
                </c:pt>
                <c:pt idx="347">
                  <c:v>5.1964682061895502</c:v>
                </c:pt>
                <c:pt idx="348">
                  <c:v>5.1711928967482095</c:v>
                </c:pt>
                <c:pt idx="349">
                  <c:v>5.1459175873068688</c:v>
                </c:pt>
                <c:pt idx="350">
                  <c:v>5.1206422778655707</c:v>
                </c:pt>
                <c:pt idx="351">
                  <c:v>5.09536696842423</c:v>
                </c:pt>
                <c:pt idx="352">
                  <c:v>5.0700916589828893</c:v>
                </c:pt>
                <c:pt idx="353">
                  <c:v>5.0448163495415486</c:v>
                </c:pt>
                <c:pt idx="354">
                  <c:v>5.0195410401002363</c:v>
                </c:pt>
                <c:pt idx="355">
                  <c:v>4.9942657306589382</c:v>
                </c:pt>
                <c:pt idx="356">
                  <c:v>4.9689904212175833</c:v>
                </c:pt>
                <c:pt idx="357">
                  <c:v>4.9437151117762568</c:v>
                </c:pt>
                <c:pt idx="358">
                  <c:v>4.9184398023348876</c:v>
                </c:pt>
                <c:pt idx="359">
                  <c:v>4.8931644928935896</c:v>
                </c:pt>
                <c:pt idx="360">
                  <c:v>4.8678891834522489</c:v>
                </c:pt>
                <c:pt idx="361">
                  <c:v>4.8426138740109224</c:v>
                </c:pt>
                <c:pt idx="362">
                  <c:v>4.8173385645695816</c:v>
                </c:pt>
                <c:pt idx="363">
                  <c:v>4.7920632551282836</c:v>
                </c:pt>
                <c:pt idx="364">
                  <c:v>4.7667879456869571</c:v>
                </c:pt>
                <c:pt idx="365">
                  <c:v>4.7415126362455737</c:v>
                </c:pt>
                <c:pt idx="366">
                  <c:v>4.7162373268042757</c:v>
                </c:pt>
                <c:pt idx="367">
                  <c:v>4.6909620173629349</c:v>
                </c:pt>
                <c:pt idx="368">
                  <c:v>4.6656867079216227</c:v>
                </c:pt>
                <c:pt idx="369">
                  <c:v>4.6404113984802819</c:v>
                </c:pt>
                <c:pt idx="370">
                  <c:v>4.6151360890389554</c:v>
                </c:pt>
                <c:pt idx="371">
                  <c:v>4.5898607795976147</c:v>
                </c:pt>
                <c:pt idx="372">
                  <c:v>4.5645854701563024</c:v>
                </c:pt>
                <c:pt idx="373">
                  <c:v>4.539310160714976</c:v>
                </c:pt>
                <c:pt idx="374">
                  <c:v>4.5140348512736495</c:v>
                </c:pt>
                <c:pt idx="375">
                  <c:v>4.4887595418323087</c:v>
                </c:pt>
                <c:pt idx="376">
                  <c:v>4.4634842323909965</c:v>
                </c:pt>
                <c:pt idx="377">
                  <c:v>4.4382089229496273</c:v>
                </c:pt>
                <c:pt idx="378">
                  <c:v>4.412933613508315</c:v>
                </c:pt>
                <c:pt idx="379">
                  <c:v>4.3876583040670027</c:v>
                </c:pt>
                <c:pt idx="380">
                  <c:v>4.3623829946256762</c:v>
                </c:pt>
                <c:pt idx="381">
                  <c:v>4.3371076851843355</c:v>
                </c:pt>
                <c:pt idx="382">
                  <c:v>4.3118323757429948</c:v>
                </c:pt>
                <c:pt idx="383">
                  <c:v>4.2865570663016399</c:v>
                </c:pt>
                <c:pt idx="384">
                  <c:v>4.2612817568603418</c:v>
                </c:pt>
                <c:pt idx="385">
                  <c:v>4.2360064474190011</c:v>
                </c:pt>
                <c:pt idx="386">
                  <c:v>4.2107311379776604</c:v>
                </c:pt>
                <c:pt idx="387">
                  <c:v>4.1854558285363339</c:v>
                </c:pt>
                <c:pt idx="388">
                  <c:v>4.1601805190950216</c:v>
                </c:pt>
                <c:pt idx="389">
                  <c:v>4.1349052096536809</c:v>
                </c:pt>
                <c:pt idx="390">
                  <c:v>4.1096299002123544</c:v>
                </c:pt>
                <c:pt idx="391">
                  <c:v>4.0843545907710137</c:v>
                </c:pt>
                <c:pt idx="392">
                  <c:v>4.0590792813297298</c:v>
                </c:pt>
                <c:pt idx="393">
                  <c:v>4.0338039718883891</c:v>
                </c:pt>
                <c:pt idx="394">
                  <c:v>4.0085286624470484</c:v>
                </c:pt>
                <c:pt idx="395">
                  <c:v>3.9832533530057077</c:v>
                </c:pt>
                <c:pt idx="396">
                  <c:v>3.9579780435643954</c:v>
                </c:pt>
                <c:pt idx="397">
                  <c:v>3.9327027341230405</c:v>
                </c:pt>
                <c:pt idx="398">
                  <c:v>3.907427424681714</c:v>
                </c:pt>
                <c:pt idx="399">
                  <c:v>3.8821521152403733</c:v>
                </c:pt>
                <c:pt idx="400">
                  <c:v>3.8568768057990752</c:v>
                </c:pt>
                <c:pt idx="401">
                  <c:v>3.8316014963577203</c:v>
                </c:pt>
                <c:pt idx="402">
                  <c:v>3.8063261869163938</c:v>
                </c:pt>
                <c:pt idx="403">
                  <c:v>3.7810508774750531</c:v>
                </c:pt>
                <c:pt idx="404">
                  <c:v>3.7557755680337692</c:v>
                </c:pt>
                <c:pt idx="405">
                  <c:v>3.7305002585924285</c:v>
                </c:pt>
                <c:pt idx="406">
                  <c:v>3.7052249491510736</c:v>
                </c:pt>
                <c:pt idx="407">
                  <c:v>3.6799496397097471</c:v>
                </c:pt>
                <c:pt idx="408">
                  <c:v>3.654674330268449</c:v>
                </c:pt>
                <c:pt idx="409">
                  <c:v>3.6293990208270941</c:v>
                </c:pt>
                <c:pt idx="410">
                  <c:v>3.6041237113857676</c:v>
                </c:pt>
                <c:pt idx="411">
                  <c:v>3.5788484019444269</c:v>
                </c:pt>
                <c:pt idx="412">
                  <c:v>3.4777471641790783</c:v>
                </c:pt>
                <c:pt idx="413">
                  <c:v>0</c:v>
                </c:pt>
                <c:pt idx="414">
                  <c:v>0</c:v>
                </c:pt>
              </c:numCache>
            </c:numRef>
          </c:yVal>
          <c:smooth val="1"/>
          <c:extLst>
            <c:ext xmlns:c16="http://schemas.microsoft.com/office/drawing/2014/chart" uri="{C3380CC4-5D6E-409C-BE32-E72D297353CC}">
              <c16:uniqueId val="{00000009-D61E-436D-BCDB-573FFFF646FA}"/>
            </c:ext>
          </c:extLst>
        </c:ser>
        <c:ser>
          <c:idx val="5"/>
          <c:order val="5"/>
          <c:tx>
            <c:strRef>
              <c:f>'Figure 2.9'!$G$5</c:f>
              <c:strCache>
                <c:ptCount val="1"/>
                <c:pt idx="0">
                  <c:v>RK 164.1</c:v>
                </c:pt>
              </c:strCache>
            </c:strRef>
          </c:tx>
          <c:spPr>
            <a:ln w="22225" cap="rnd">
              <a:solidFill>
                <a:schemeClr val="accent6"/>
              </a:solidFill>
              <a:round/>
            </a:ln>
            <a:effectLst/>
          </c:spPr>
          <c:marker>
            <c:symbol val="none"/>
          </c:marker>
          <c:dLbls>
            <c:dLbl>
              <c:idx val="271"/>
              <c:layout>
                <c:manualLayout>
                  <c:x val="5.6022408963585506E-2"/>
                  <c:y val="-2.4819025226812886E-2"/>
                </c:manualLayout>
              </c:layout>
              <c:numFmt formatCode="#,##0.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A-D61E-436D-BCDB-573FFFF646FA}"/>
                </c:ext>
              </c:extLst>
            </c:dLbl>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'Figure 2.9'!$A$7:$A$750</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'Figure 2.9'!$G$7:$G$750</c:f>
              <c:numCache>
                <c:formatCode>#,##0.00</c:formatCode>
                <c:ptCount val="744"/>
                <c:pt idx="252">
                  <c:v>1.3060530000000004</c:v>
                </c:pt>
                <c:pt idx="253">
                  <c:v>2.4888724287252564</c:v>
                </c:pt>
                <c:pt idx="254">
                  <c:v>3.5977656431552316</c:v>
                </c:pt>
                <c:pt idx="255">
                  <c:v>5.00236371476658</c:v>
                </c:pt>
                <c:pt idx="256">
                  <c:v>8.4768957866471517</c:v>
                </c:pt>
                <c:pt idx="257">
                  <c:v>12.173206501413738</c:v>
                </c:pt>
                <c:pt idx="258">
                  <c:v>15.204181287522282</c:v>
                </c:pt>
                <c:pt idx="259">
                  <c:v>18.309082287926273</c:v>
                </c:pt>
                <c:pt idx="260">
                  <c:v>21.48790950262547</c:v>
                </c:pt>
                <c:pt idx="261">
                  <c:v>24.666736717324746</c:v>
                </c:pt>
                <c:pt idx="262">
                  <c:v>27.32808043195671</c:v>
                </c:pt>
                <c:pt idx="263">
                  <c:v>30.211202789474616</c:v>
                </c:pt>
                <c:pt idx="264">
                  <c:v>34.129292147127209</c:v>
                </c:pt>
                <c:pt idx="265">
                  <c:v>37.825602861893785</c:v>
                </c:pt>
                <c:pt idx="266">
                  <c:v>44.922519434245636</c:v>
                </c:pt>
                <c:pt idx="267">
                  <c:v>55.124337007001373</c:v>
                </c:pt>
                <c:pt idx="268">
                  <c:v>61.925548722171861</c:v>
                </c:pt>
                <c:pt idx="269">
                  <c:v>63.551925436669137</c:v>
                </c:pt>
                <c:pt idx="270">
                  <c:v>62.999796402191592</c:v>
                </c:pt>
                <c:pt idx="271">
                  <c:v>62.116389947027535</c:v>
                </c:pt>
                <c:pt idx="272">
                  <c:v>60.956918974624742</c:v>
                </c:pt>
                <c:pt idx="273">
                  <c:v>59.631809291878596</c:v>
                </c:pt>
                <c:pt idx="274">
                  <c:v>57.920209284998265</c:v>
                </c:pt>
                <c:pt idx="275">
                  <c:v>56.208609278117876</c:v>
                </c:pt>
                <c:pt idx="276">
                  <c:v>54.165731850550991</c:v>
                </c:pt>
                <c:pt idx="277">
                  <c:v>51.902002809193029</c:v>
                </c:pt>
                <c:pt idx="278">
                  <c:v>49.527847960939631</c:v>
                </c:pt>
                <c:pt idx="279">
                  <c:v>46.988054402342954</c:v>
                </c:pt>
                <c:pt idx="280">
                  <c:v>44.558686650641775</c:v>
                </c:pt>
                <c:pt idx="281">
                  <c:v>42.184531802388364</c:v>
                </c:pt>
                <c:pt idx="282">
                  <c:v>39.976015664478211</c:v>
                </c:pt>
                <c:pt idx="283">
                  <c:v>37.933138236911283</c:v>
                </c:pt>
                <c:pt idx="284">
                  <c:v>36.000686616239889</c:v>
                </c:pt>
                <c:pt idx="285">
                  <c:v>34.289086609359558</c:v>
                </c:pt>
                <c:pt idx="286">
                  <c:v>32.798338216270174</c:v>
                </c:pt>
                <c:pt idx="287">
                  <c:v>31.307589823180809</c:v>
                </c:pt>
                <c:pt idx="288">
                  <c:v>28.718166007487639</c:v>
                </c:pt>
                <c:pt idx="289">
                  <c:v>27.094087790025426</c:v>
                </c:pt>
                <c:pt idx="290">
                  <c:v>26.033247688987743</c:v>
                </c:pt>
                <c:pt idx="291">
                  <c:v>25.165287606320526</c:v>
                </c:pt>
                <c:pt idx="292">
                  <c:v>24.345547528245959</c:v>
                </c:pt>
                <c:pt idx="293">
                  <c:v>23.622247459356618</c:v>
                </c:pt>
                <c:pt idx="294">
                  <c:v>22.947167395059918</c:v>
                </c:pt>
                <c:pt idx="295">
                  <c:v>22.368527339948439</c:v>
                </c:pt>
                <c:pt idx="296">
                  <c:v>21.83810728942959</c:v>
                </c:pt>
                <c:pt idx="297">
                  <c:v>20.05396711950257</c:v>
                </c:pt>
                <c:pt idx="298">
                  <c:v>19.745778664656733</c:v>
                </c:pt>
                <c:pt idx="299">
                  <c:v>19.437590209810896</c:v>
                </c:pt>
                <c:pt idx="300">
                  <c:v>19.12940175496507</c:v>
                </c:pt>
                <c:pt idx="301">
                  <c:v>18.821213300119236</c:v>
                </c:pt>
                <c:pt idx="302">
                  <c:v>18.513024845273403</c:v>
                </c:pt>
                <c:pt idx="303">
                  <c:v>18.204836390427559</c:v>
                </c:pt>
                <c:pt idx="304">
                  <c:v>17.896647935581736</c:v>
                </c:pt>
                <c:pt idx="305">
                  <c:v>17.588459480735899</c:v>
                </c:pt>
                <c:pt idx="306">
                  <c:v>17.28027102589007</c:v>
                </c:pt>
                <c:pt idx="307">
                  <c:v>16.972082571044236</c:v>
                </c:pt>
                <c:pt idx="308">
                  <c:v>16.663894116198399</c:v>
                </c:pt>
                <c:pt idx="309">
                  <c:v>16.312674073726726</c:v>
                </c:pt>
                <c:pt idx="310">
                  <c:v>16.147555704554804</c:v>
                </c:pt>
                <c:pt idx="311">
                  <c:v>15.982437335382876</c:v>
                </c:pt>
                <c:pt idx="312">
                  <c:v>15.81731896621095</c:v>
                </c:pt>
                <c:pt idx="313">
                  <c:v>15.652200597039025</c:v>
                </c:pt>
                <c:pt idx="314">
                  <c:v>15.487082227867099</c:v>
                </c:pt>
                <c:pt idx="315">
                  <c:v>15.321963858695172</c:v>
                </c:pt>
                <c:pt idx="316">
                  <c:v>15.156845489523244</c:v>
                </c:pt>
                <c:pt idx="317">
                  <c:v>14.991727120351317</c:v>
                </c:pt>
                <c:pt idx="318">
                  <c:v>14.826608751179393</c:v>
                </c:pt>
                <c:pt idx="319">
                  <c:v>14.661490382007463</c:v>
                </c:pt>
                <c:pt idx="320">
                  <c:v>14.496372012835543</c:v>
                </c:pt>
                <c:pt idx="321">
                  <c:v>14.331253643663615</c:v>
                </c:pt>
                <c:pt idx="322">
                  <c:v>14.166135274491687</c:v>
                </c:pt>
                <c:pt idx="323">
                  <c:v>14.001016905319762</c:v>
                </c:pt>
                <c:pt idx="324">
                  <c:v>13.835898536147837</c:v>
                </c:pt>
                <c:pt idx="325">
                  <c:v>13.670780166975907</c:v>
                </c:pt>
                <c:pt idx="326">
                  <c:v>13.505661797803981</c:v>
                </c:pt>
                <c:pt idx="327">
                  <c:v>13.340543428632056</c:v>
                </c:pt>
                <c:pt idx="328">
                  <c:v>13.175425059460128</c:v>
                </c:pt>
                <c:pt idx="329">
                  <c:v>13.010306690288205</c:v>
                </c:pt>
                <c:pt idx="330">
                  <c:v>12.845188321116279</c:v>
                </c:pt>
                <c:pt idx="331">
                  <c:v>12.68006995194435</c:v>
                </c:pt>
                <c:pt idx="332">
                  <c:v>12.514951582772424</c:v>
                </c:pt>
                <c:pt idx="333">
                  <c:v>12.332369841944269</c:v>
                </c:pt>
                <c:pt idx="334">
                  <c:v>12.149788101116121</c:v>
                </c:pt>
                <c:pt idx="335">
                  <c:v>11.967206360287973</c:v>
                </c:pt>
                <c:pt idx="336">
                  <c:v>11.784624619459819</c:v>
                </c:pt>
                <c:pt idx="337">
                  <c:v>11.602042878631666</c:v>
                </c:pt>
                <c:pt idx="338">
                  <c:v>11.419461137803514</c:v>
                </c:pt>
                <c:pt idx="339">
                  <c:v>11.236879396975363</c:v>
                </c:pt>
                <c:pt idx="340">
                  <c:v>11.054297656147215</c:v>
                </c:pt>
                <c:pt idx="341">
                  <c:v>10.871715915319065</c:v>
                </c:pt>
                <c:pt idx="342">
                  <c:v>10.68913417449091</c:v>
                </c:pt>
                <c:pt idx="343">
                  <c:v>10.50655243366276</c:v>
                </c:pt>
                <c:pt idx="344">
                  <c:v>10.323970692834607</c:v>
                </c:pt>
                <c:pt idx="345">
                  <c:v>10.141388952006455</c:v>
                </c:pt>
                <c:pt idx="346">
                  <c:v>9.9588072111783035</c:v>
                </c:pt>
                <c:pt idx="347">
                  <c:v>9.7762254703501519</c:v>
                </c:pt>
                <c:pt idx="348">
                  <c:v>9.5936437295220021</c:v>
                </c:pt>
                <c:pt idx="349">
                  <c:v>9.4110619886938505</c:v>
                </c:pt>
                <c:pt idx="350">
                  <c:v>9.2284802478656989</c:v>
                </c:pt>
                <c:pt idx="351">
                  <c:v>9.0458985070375526</c:v>
                </c:pt>
                <c:pt idx="352">
                  <c:v>8.8633167662093957</c:v>
                </c:pt>
                <c:pt idx="353">
                  <c:v>8.6807350253812423</c:v>
                </c:pt>
                <c:pt idx="354">
                  <c:v>8.4981532845530907</c:v>
                </c:pt>
                <c:pt idx="355">
                  <c:v>9.1840684662761145</c:v>
                </c:pt>
                <c:pt idx="356">
                  <c:v>9.0087752134830303</c:v>
                </c:pt>
                <c:pt idx="357">
                  <c:v>8.8334819606899426</c:v>
                </c:pt>
                <c:pt idx="358">
                  <c:v>8.6581887078968585</c:v>
                </c:pt>
                <c:pt idx="359">
                  <c:v>8.4828954551037707</c:v>
                </c:pt>
                <c:pt idx="360">
                  <c:v>8.3076022023106866</c:v>
                </c:pt>
                <c:pt idx="361">
                  <c:v>8.1323089495176006</c:v>
                </c:pt>
                <c:pt idx="362">
                  <c:v>7.9570156967245191</c:v>
                </c:pt>
                <c:pt idx="363">
                  <c:v>7.7817224439314314</c:v>
                </c:pt>
                <c:pt idx="364">
                  <c:v>7.6064291911383481</c:v>
                </c:pt>
                <c:pt idx="365">
                  <c:v>7.4311359383452604</c:v>
                </c:pt>
                <c:pt idx="366">
                  <c:v>7.255842685552178</c:v>
                </c:pt>
                <c:pt idx="367">
                  <c:v>7.0805494327590939</c:v>
                </c:pt>
                <c:pt idx="368">
                  <c:v>6.905256179966007</c:v>
                </c:pt>
                <c:pt idx="369">
                  <c:v>6.7299629271729229</c:v>
                </c:pt>
                <c:pt idx="370">
                  <c:v>6.5546696743798343</c:v>
                </c:pt>
                <c:pt idx="371">
                  <c:v>6.3793764215867519</c:v>
                </c:pt>
                <c:pt idx="372">
                  <c:v>6.2040831687936659</c:v>
                </c:pt>
                <c:pt idx="373">
                  <c:v>6.0287899160005818</c:v>
                </c:pt>
                <c:pt idx="374">
                  <c:v>5.8534966632074976</c:v>
                </c:pt>
                <c:pt idx="375">
                  <c:v>5.6782034104144117</c:v>
                </c:pt>
                <c:pt idx="376">
                  <c:v>5.5029101576213257</c:v>
                </c:pt>
                <c:pt idx="377">
                  <c:v>5.3276169048282389</c:v>
                </c:pt>
                <c:pt idx="378">
                  <c:v>5.1523236520351574</c:v>
                </c:pt>
                <c:pt idx="379">
                  <c:v>4.9770303992420715</c:v>
                </c:pt>
                <c:pt idx="380">
                  <c:v>4.8017371464489864</c:v>
                </c:pt>
                <c:pt idx="381">
                  <c:v>4.6264438936558996</c:v>
                </c:pt>
                <c:pt idx="382">
                  <c:v>4.4511506408628163</c:v>
                </c:pt>
                <c:pt idx="383">
                  <c:v>4.2758573880697304</c:v>
                </c:pt>
                <c:pt idx="384">
                  <c:v>4.1005641352766471</c:v>
                </c:pt>
                <c:pt idx="385">
                  <c:v>3.9252708824835607</c:v>
                </c:pt>
                <c:pt idx="386">
                  <c:v>3.7499776296904752</c:v>
                </c:pt>
                <c:pt idx="387">
                  <c:v>3.574684376897391</c:v>
                </c:pt>
                <c:pt idx="388">
                  <c:v>3.3993911241043056</c:v>
                </c:pt>
                <c:pt idx="389">
                  <c:v>3.2240978713112196</c:v>
                </c:pt>
                <c:pt idx="390">
                  <c:v>3.0488046185181341</c:v>
                </c:pt>
                <c:pt idx="391">
                  <c:v>2.8735113657250499</c:v>
                </c:pt>
                <c:pt idx="392">
                  <c:v>2.6982181129319649</c:v>
                </c:pt>
                <c:pt idx="393">
                  <c:v>2.5261199999999997</c:v>
                </c:pt>
                <c:pt idx="394">
                  <c:v>2.5137960909090915</c:v>
                </c:pt>
                <c:pt idx="395">
                  <c:v>2.501472181818182</c:v>
                </c:pt>
                <c:pt idx="396">
                  <c:v>2.4891482727272725</c:v>
                </c:pt>
                <c:pt idx="397">
                  <c:v>2.4768243636363638</c:v>
                </c:pt>
                <c:pt idx="398">
                  <c:v>2.4645004545454547</c:v>
                </c:pt>
                <c:pt idx="399">
                  <c:v>2.4521765454545452</c:v>
                </c:pt>
                <c:pt idx="400">
                  <c:v>2.4398526363636357</c:v>
                </c:pt>
                <c:pt idx="401">
                  <c:v>2.4275287272727271</c:v>
                </c:pt>
                <c:pt idx="402">
                  <c:v>2.415204818181818</c:v>
                </c:pt>
                <c:pt idx="403">
                  <c:v>2.4028809090909085</c:v>
                </c:pt>
                <c:pt idx="404">
                  <c:v>2.3905570000000003</c:v>
                </c:pt>
                <c:pt idx="405">
                  <c:v>2.3782330909090907</c:v>
                </c:pt>
                <c:pt idx="406">
                  <c:v>2.3659091818181812</c:v>
                </c:pt>
                <c:pt idx="407">
                  <c:v>2.3535852727272717</c:v>
                </c:pt>
                <c:pt idx="408">
                  <c:v>2.3412613636363626</c:v>
                </c:pt>
                <c:pt idx="409">
                  <c:v>2.3289374545454535</c:v>
                </c:pt>
                <c:pt idx="410">
                  <c:v>2.3166135454545445</c:v>
                </c:pt>
                <c:pt idx="411">
                  <c:v>2.3042896363636354</c:v>
                </c:pt>
                <c:pt idx="412">
                  <c:v>2.2919657272727259</c:v>
                </c:pt>
                <c:pt idx="413">
                  <c:v>2.2796418181818163</c:v>
                </c:pt>
                <c:pt idx="414">
                  <c:v>2.2673179090909077</c:v>
                </c:pt>
                <c:pt idx="415">
                  <c:v>2.2549939999999991</c:v>
                </c:pt>
                <c:pt idx="416">
                  <c:v>2.2426700909090895</c:v>
                </c:pt>
                <c:pt idx="417">
                  <c:v>2.2303461818181805</c:v>
                </c:pt>
                <c:pt idx="418">
                  <c:v>2.2180222727272714</c:v>
                </c:pt>
                <c:pt idx="419">
                  <c:v>2.2056983636363618</c:v>
                </c:pt>
                <c:pt idx="420">
                  <c:v>2.1933744545454523</c:v>
                </c:pt>
                <c:pt idx="421">
                  <c:v>2.1810505454545437</c:v>
                </c:pt>
                <c:pt idx="422">
                  <c:v>2.1687266363636337</c:v>
                </c:pt>
                <c:pt idx="423">
                  <c:v>2.1564027272727251</c:v>
                </c:pt>
                <c:pt idx="424">
                  <c:v>2.144078818181816</c:v>
                </c:pt>
                <c:pt idx="425">
                  <c:v>2.1317549090909074</c:v>
                </c:pt>
                <c:pt idx="426">
                  <c:v>2.1194309999999974</c:v>
                </c:pt>
                <c:pt idx="427">
                  <c:v>2.1071070909090883</c:v>
                </c:pt>
                <c:pt idx="428">
                  <c:v>2.0947831818181797</c:v>
                </c:pt>
                <c:pt idx="429">
                  <c:v>2.0824592727272697</c:v>
                </c:pt>
                <c:pt idx="430">
                  <c:v>2.0701353636363615</c:v>
                </c:pt>
                <c:pt idx="431">
                  <c:v>2.0578114545454524</c:v>
                </c:pt>
                <c:pt idx="432">
                  <c:v>2.045487545454542</c:v>
                </c:pt>
                <c:pt idx="433">
                  <c:v>2.033163636363633</c:v>
                </c:pt>
                <c:pt idx="434">
                  <c:v>2.0208397272727243</c:v>
                </c:pt>
                <c:pt idx="435">
                  <c:v>2.0085158181818148</c:v>
                </c:pt>
                <c:pt idx="436">
                  <c:v>1.9961919090909053</c:v>
                </c:pt>
                <c:pt idx="437">
                  <c:v>1.9838679999999966</c:v>
                </c:pt>
                <c:pt idx="438">
                  <c:v>1.9715440909090871</c:v>
                </c:pt>
                <c:pt idx="439">
                  <c:v>1.9592201818181785</c:v>
                </c:pt>
                <c:pt idx="440">
                  <c:v>1.946896272727269</c:v>
                </c:pt>
                <c:pt idx="441">
                  <c:v>1.9345723636363592</c:v>
                </c:pt>
                <c:pt idx="442">
                  <c:v>1.9222484545454508</c:v>
                </c:pt>
                <c:pt idx="443">
                  <c:v>1.9099245454545413</c:v>
                </c:pt>
                <c:pt idx="444">
                  <c:v>1.8976006363636322</c:v>
                </c:pt>
                <c:pt idx="445">
                  <c:v>1.8852767272727231</c:v>
                </c:pt>
                <c:pt idx="446">
                  <c:v>1.872952818181814</c:v>
                </c:pt>
                <c:pt idx="447">
                  <c:v>1.8606289090909049</c:v>
                </c:pt>
                <c:pt idx="448">
                  <c:v>1.8483049999999954</c:v>
                </c:pt>
                <c:pt idx="449">
                  <c:v>1.8359810909090863</c:v>
                </c:pt>
                <c:pt idx="450">
                  <c:v>1.823657181818177</c:v>
                </c:pt>
                <c:pt idx="451">
                  <c:v>1.8113332727272677</c:v>
                </c:pt>
                <c:pt idx="452">
                  <c:v>1.7990093636363589</c:v>
                </c:pt>
                <c:pt idx="453">
                  <c:v>1.7866854545454496</c:v>
                </c:pt>
                <c:pt idx="454">
                  <c:v>1.7743615454545405</c:v>
                </c:pt>
                <c:pt idx="455">
                  <c:v>1.7620376363636314</c:v>
                </c:pt>
                <c:pt idx="456">
                  <c:v>1.7497137272727219</c:v>
                </c:pt>
                <c:pt idx="457">
                  <c:v>1.737389818181813</c:v>
                </c:pt>
                <c:pt idx="458">
                  <c:v>1.7250659090909037</c:v>
                </c:pt>
                <c:pt idx="459">
                  <c:v>1.7127419999999947</c:v>
                </c:pt>
                <c:pt idx="460">
                  <c:v>1.7004180909090856</c:v>
                </c:pt>
                <c:pt idx="461">
                  <c:v>1.6880941818181763</c:v>
                </c:pt>
                <c:pt idx="462">
                  <c:v>1.6757702727272672</c:v>
                </c:pt>
                <c:pt idx="463">
                  <c:v>1.6634463636363579</c:v>
                </c:pt>
                <c:pt idx="464">
                  <c:v>1.6511224545454486</c:v>
                </c:pt>
                <c:pt idx="465">
                  <c:v>1.6387985454545397</c:v>
                </c:pt>
                <c:pt idx="466">
                  <c:v>1.6264746363636304</c:v>
                </c:pt>
                <c:pt idx="467">
                  <c:v>1.6141507272727214</c:v>
                </c:pt>
                <c:pt idx="468">
                  <c:v>1.6018268181818121</c:v>
                </c:pt>
                <c:pt idx="469">
                  <c:v>1.5895029090909032</c:v>
                </c:pt>
                <c:pt idx="470">
                  <c:v>1.5771789999999943</c:v>
                </c:pt>
                <c:pt idx="471">
                  <c:v>1.564855090909085</c:v>
                </c:pt>
                <c:pt idx="472">
                  <c:v>1.552531181818176</c:v>
                </c:pt>
                <c:pt idx="473">
                  <c:v>1.5402072727272671</c:v>
                </c:pt>
                <c:pt idx="474">
                  <c:v>1.527883363636358</c:v>
                </c:pt>
                <c:pt idx="475">
                  <c:v>1.5155594545454489</c:v>
                </c:pt>
                <c:pt idx="476">
                  <c:v>1.5032355454545399</c:v>
                </c:pt>
                <c:pt idx="477">
                  <c:v>1.4909116363636306</c:v>
                </c:pt>
                <c:pt idx="478">
                  <c:v>1.4785877272727219</c:v>
                </c:pt>
                <c:pt idx="479">
                  <c:v>1.4662638181818124</c:v>
                </c:pt>
                <c:pt idx="480">
                  <c:v>1.453939909090904</c:v>
                </c:pt>
                <c:pt idx="481">
                  <c:v>1.4416159999999942</c:v>
                </c:pt>
                <c:pt idx="482">
                  <c:v>1.4292920909090854</c:v>
                </c:pt>
                <c:pt idx="483">
                  <c:v>1.4169681818181765</c:v>
                </c:pt>
                <c:pt idx="484">
                  <c:v>1.404644272727267</c:v>
                </c:pt>
                <c:pt idx="485">
                  <c:v>1.3923203636363584</c:v>
                </c:pt>
                <c:pt idx="486">
                  <c:v>1.3799964545454495</c:v>
                </c:pt>
                <c:pt idx="487">
                  <c:v>1.3676725454545404</c:v>
                </c:pt>
                <c:pt idx="488">
                  <c:v>1.3553486363636311</c:v>
                </c:pt>
                <c:pt idx="489">
                  <c:v>1.343024727272722</c:v>
                </c:pt>
                <c:pt idx="490">
                  <c:v>1.330700818181813</c:v>
                </c:pt>
                <c:pt idx="491">
                  <c:v>1.3183769090909037</c:v>
                </c:pt>
                <c:pt idx="492">
                  <c:v>1.3060530000000004</c:v>
                </c:pt>
                <c:pt idx="493">
                  <c:v>0</c:v>
                </c:pt>
              </c:numCache>
            </c:numRef>
          </c:yVal>
          <c:smooth val="1"/>
          <c:extLst>
            <c:ext xmlns:c16="http://schemas.microsoft.com/office/drawing/2014/chart" uri="{C3380CC4-5D6E-409C-BE32-E72D297353CC}">
              <c16:uniqueId val="{0000000B-D61E-436D-BCDB-573FFFF646FA}"/>
            </c:ext>
          </c:extLst>
        </c:ser>
        <c:ser>
          <c:idx val="6"/>
          <c:order val="6"/>
          <c:tx>
            <c:strRef>
              <c:f>'Figure 2.9'!$H$5</c:f>
              <c:strCache>
                <c:ptCount val="1"/>
                <c:pt idx="0">
                  <c:v>RK 190.2</c:v>
                </c:pt>
              </c:strCache>
            </c:strRef>
          </c:tx>
          <c:spPr>
            <a:ln w="22225" cap="rnd">
              <a:solidFill>
                <a:srgbClr val="9B1B80"/>
              </a:solidFill>
              <a:round/>
            </a:ln>
            <a:effectLst/>
          </c:spPr>
          <c:marker>
            <c:symbol val="none"/>
          </c:marker>
          <c:dLbls>
            <c:dLbl>
              <c:idx val="306"/>
              <c:layout>
                <c:manualLayout>
                  <c:x val="8.2166199813258498E-2"/>
                  <c:y val="0"/>
                </c:manualLayout>
              </c:layout>
              <c:numFmt formatCode="#,##0.0" sourceLinked="0"/>
              <c:spPr>
                <a:noFill/>
                <a:ln>
                  <a:noFill/>
                </a:ln>
                <a:effectLst/>
              </c:spPr>
              <c:txPr>
                <a:bodyPr wrap="square" lIns="38100" tIns="19050" rIns="38100" bIns="19050" anchor="ctr">
                  <a:spAutoFit/>
                </a:bodyPr>
                <a:lstStyle/>
                <a:p>
                  <a:pPr>
                    <a:defRPr sz="1050" b="0" i="1">
                      <a:solidFill>
                        <a:sysClr val="windowText" lastClr="000000"/>
                      </a:solidFil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C-D61E-436D-BCDB-573FFFF646FA}"/>
                </c:ext>
              </c:extLst>
            </c:dLbl>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'Figure 2.9'!$A$7:$A$750</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'Figure 2.9'!$H$7:$H$750</c:f>
              <c:numCache>
                <c:formatCode>#,##0.00</c:formatCode>
                <c:ptCount val="744"/>
                <c:pt idx="280">
                  <c:v>1.5951059999999999</c:v>
                </c:pt>
                <c:pt idx="281">
                  <c:v>1.8425026609589044</c:v>
                </c:pt>
                <c:pt idx="282">
                  <c:v>2.0898993219178079</c:v>
                </c:pt>
                <c:pt idx="283">
                  <c:v>2.3372959828767121</c:v>
                </c:pt>
                <c:pt idx="284">
                  <c:v>2.5846926438356164</c:v>
                </c:pt>
                <c:pt idx="285">
                  <c:v>2.8320893047945201</c:v>
                </c:pt>
                <c:pt idx="286">
                  <c:v>3.0794859657534253</c:v>
                </c:pt>
                <c:pt idx="287">
                  <c:v>3.3268826267123277</c:v>
                </c:pt>
                <c:pt idx="288">
                  <c:v>3.5742792876712333</c:v>
                </c:pt>
                <c:pt idx="289">
                  <c:v>15.452182577338151</c:v>
                </c:pt>
                <c:pt idx="290">
                  <c:v>17.714640346798518</c:v>
                </c:pt>
                <c:pt idx="291">
                  <c:v>19.411483673893802</c:v>
                </c:pt>
                <c:pt idx="292">
                  <c:v>21.673941443354177</c:v>
                </c:pt>
                <c:pt idx="293">
                  <c:v>24.502013655179638</c:v>
                </c:pt>
                <c:pt idx="294">
                  <c:v>27.895700309370199</c:v>
                </c:pt>
                <c:pt idx="295">
                  <c:v>31.289386963560748</c:v>
                </c:pt>
                <c:pt idx="296">
                  <c:v>35.814302502481496</c:v>
                </c:pt>
                <c:pt idx="297">
                  <c:v>39.773603599037138</c:v>
                </c:pt>
                <c:pt idx="298">
                  <c:v>42.601675810862609</c:v>
                </c:pt>
                <c:pt idx="299">
                  <c:v>44.298519137957882</c:v>
                </c:pt>
                <c:pt idx="300">
                  <c:v>44.575104600274429</c:v>
                </c:pt>
                <c:pt idx="301">
                  <c:v>44.864133580322978</c:v>
                </c:pt>
                <c:pt idx="302">
                  <c:v>44.465945337076114</c:v>
                </c:pt>
                <c:pt idx="303">
                  <c:v>43.271380607335459</c:v>
                </c:pt>
                <c:pt idx="304">
                  <c:v>42.47500412084171</c:v>
                </c:pt>
                <c:pt idx="305">
                  <c:v>41.280439391101055</c:v>
                </c:pt>
                <c:pt idx="306">
                  <c:v>40.085874661360428</c:v>
                </c:pt>
                <c:pt idx="307">
                  <c:v>38.493121688372909</c:v>
                </c:pt>
                <c:pt idx="308">
                  <c:v>36.900368715385383</c:v>
                </c:pt>
                <c:pt idx="309">
                  <c:v>35.307615742397857</c:v>
                </c:pt>
                <c:pt idx="310">
                  <c:v>34.113051012657223</c:v>
                </c:pt>
                <c:pt idx="311">
                  <c:v>32.520298039669711</c:v>
                </c:pt>
                <c:pt idx="312">
                  <c:v>30.927545066682189</c:v>
                </c:pt>
                <c:pt idx="313">
                  <c:v>29.732980336941555</c:v>
                </c:pt>
                <c:pt idx="314">
                  <c:v>28.538415607200918</c:v>
                </c:pt>
                <c:pt idx="315">
                  <c:v>27.34385087746028</c:v>
                </c:pt>
                <c:pt idx="316">
                  <c:v>26.547474390966514</c:v>
                </c:pt>
                <c:pt idx="317">
                  <c:v>25.352909661225876</c:v>
                </c:pt>
                <c:pt idx="318">
                  <c:v>24.55653317473212</c:v>
                </c:pt>
                <c:pt idx="319">
                  <c:v>23.760156688238354</c:v>
                </c:pt>
                <c:pt idx="320">
                  <c:v>23.361968444991483</c:v>
                </c:pt>
                <c:pt idx="321">
                  <c:v>22.56559195849772</c:v>
                </c:pt>
                <c:pt idx="322">
                  <c:v>22.167403715250842</c:v>
                </c:pt>
                <c:pt idx="323">
                  <c:v>21.769215472003957</c:v>
                </c:pt>
                <c:pt idx="324">
                  <c:v>21.371027228757082</c:v>
                </c:pt>
                <c:pt idx="325">
                  <c:v>21.371027228757082</c:v>
                </c:pt>
                <c:pt idx="326">
                  <c:v>20.972838985510201</c:v>
                </c:pt>
                <c:pt idx="327">
                  <c:v>20.574650742263319</c:v>
                </c:pt>
                <c:pt idx="328">
                  <c:v>20.574650742263319</c:v>
                </c:pt>
                <c:pt idx="329">
                  <c:v>19.778274255769556</c:v>
                </c:pt>
                <c:pt idx="330">
                  <c:v>19.548241495556457</c:v>
                </c:pt>
                <c:pt idx="331">
                  <c:v>19.318208735343351</c:v>
                </c:pt>
                <c:pt idx="332">
                  <c:v>19.088175975130255</c:v>
                </c:pt>
                <c:pt idx="333">
                  <c:v>18.858143214917149</c:v>
                </c:pt>
                <c:pt idx="334">
                  <c:v>18.628110454704057</c:v>
                </c:pt>
                <c:pt idx="335">
                  <c:v>18.398077694490951</c:v>
                </c:pt>
                <c:pt idx="336">
                  <c:v>18.168044934277852</c:v>
                </c:pt>
                <c:pt idx="337">
                  <c:v>17.938012174064749</c:v>
                </c:pt>
                <c:pt idx="338">
                  <c:v>17.707979413851646</c:v>
                </c:pt>
                <c:pt idx="339">
                  <c:v>17.47794665363854</c:v>
                </c:pt>
                <c:pt idx="340">
                  <c:v>17.247913893425444</c:v>
                </c:pt>
                <c:pt idx="341">
                  <c:v>17.017881133212338</c:v>
                </c:pt>
                <c:pt idx="342">
                  <c:v>16.787848372999242</c:v>
                </c:pt>
                <c:pt idx="343">
                  <c:v>16.55781561278614</c:v>
                </c:pt>
                <c:pt idx="344">
                  <c:v>16.327782852573034</c:v>
                </c:pt>
                <c:pt idx="345">
                  <c:v>16.097750092359931</c:v>
                </c:pt>
                <c:pt idx="346">
                  <c:v>15.86771733214683</c:v>
                </c:pt>
                <c:pt idx="347">
                  <c:v>15.637684571933729</c:v>
                </c:pt>
                <c:pt idx="348">
                  <c:v>15.407651811720623</c:v>
                </c:pt>
                <c:pt idx="349">
                  <c:v>15.177619051507524</c:v>
                </c:pt>
                <c:pt idx="350">
                  <c:v>14.947586291294423</c:v>
                </c:pt>
                <c:pt idx="351">
                  <c:v>14.717553531081322</c:v>
                </c:pt>
                <c:pt idx="352">
                  <c:v>14.487520770868214</c:v>
                </c:pt>
                <c:pt idx="353">
                  <c:v>14.257488010655116</c:v>
                </c:pt>
                <c:pt idx="354">
                  <c:v>14.027455250442014</c:v>
                </c:pt>
                <c:pt idx="355">
                  <c:v>13.797422490228914</c:v>
                </c:pt>
                <c:pt idx="356">
                  <c:v>13.567389730015812</c:v>
                </c:pt>
                <c:pt idx="357">
                  <c:v>13.337356969802709</c:v>
                </c:pt>
                <c:pt idx="358">
                  <c:v>13.107324209589605</c:v>
                </c:pt>
                <c:pt idx="359">
                  <c:v>12.877291449376507</c:v>
                </c:pt>
                <c:pt idx="360">
                  <c:v>12.647258689163404</c:v>
                </c:pt>
                <c:pt idx="361">
                  <c:v>12.417225928950304</c:v>
                </c:pt>
                <c:pt idx="362">
                  <c:v>12.187193168737201</c:v>
                </c:pt>
                <c:pt idx="363">
                  <c:v>11.957160408524102</c:v>
                </c:pt>
                <c:pt idx="364">
                  <c:v>11.727127648310999</c:v>
                </c:pt>
                <c:pt idx="365">
                  <c:v>11.497094888097896</c:v>
                </c:pt>
                <c:pt idx="366">
                  <c:v>11.267062127884794</c:v>
                </c:pt>
                <c:pt idx="367">
                  <c:v>11.037029367671694</c:v>
                </c:pt>
                <c:pt idx="368">
                  <c:v>10.806996607458592</c:v>
                </c:pt>
                <c:pt idx="369">
                  <c:v>10.576963847245491</c:v>
                </c:pt>
                <c:pt idx="370">
                  <c:v>10.346931087032386</c:v>
                </c:pt>
                <c:pt idx="371">
                  <c:v>10.116898326819287</c:v>
                </c:pt>
                <c:pt idx="372">
                  <c:v>9.8868655666061827</c:v>
                </c:pt>
                <c:pt idx="373">
                  <c:v>9.6568328063930835</c:v>
                </c:pt>
                <c:pt idx="374">
                  <c:v>9.426800046179979</c:v>
                </c:pt>
                <c:pt idx="375">
                  <c:v>9.1967672859668799</c:v>
                </c:pt>
                <c:pt idx="376">
                  <c:v>8.9667345257537754</c:v>
                </c:pt>
                <c:pt idx="377">
                  <c:v>8.7367017655406727</c:v>
                </c:pt>
                <c:pt idx="378">
                  <c:v>8.5066690053275735</c:v>
                </c:pt>
                <c:pt idx="379">
                  <c:v>8.2766362451144708</c:v>
                </c:pt>
                <c:pt idx="380">
                  <c:v>8.0466034849013681</c:v>
                </c:pt>
                <c:pt idx="381">
                  <c:v>7.8165707246882672</c:v>
                </c:pt>
                <c:pt idx="382">
                  <c:v>7.5865379644751654</c:v>
                </c:pt>
                <c:pt idx="383">
                  <c:v>7.3565052042620627</c:v>
                </c:pt>
                <c:pt idx="384">
                  <c:v>7.1264724440489609</c:v>
                </c:pt>
                <c:pt idx="385">
                  <c:v>6.8964396838358599</c:v>
                </c:pt>
                <c:pt idx="386">
                  <c:v>6.6664069236227572</c:v>
                </c:pt>
                <c:pt idx="387">
                  <c:v>6.4363741634096536</c:v>
                </c:pt>
                <c:pt idx="388">
                  <c:v>6.2063414031965536</c:v>
                </c:pt>
                <c:pt idx="389">
                  <c:v>5.9763086429834518</c:v>
                </c:pt>
                <c:pt idx="390">
                  <c:v>5.7462758827703526</c:v>
                </c:pt>
                <c:pt idx="391">
                  <c:v>5.516243122557249</c:v>
                </c:pt>
                <c:pt idx="392">
                  <c:v>5.2862103623441463</c:v>
                </c:pt>
                <c:pt idx="393">
                  <c:v>5.0561776021310445</c:v>
                </c:pt>
                <c:pt idx="394">
                  <c:v>4.82614484191794</c:v>
                </c:pt>
                <c:pt idx="395">
                  <c:v>4.5961120817048391</c:v>
                </c:pt>
                <c:pt idx="396">
                  <c:v>4.3660793214917373</c:v>
                </c:pt>
                <c:pt idx="397">
                  <c:v>4.1360465612786346</c:v>
                </c:pt>
                <c:pt idx="398">
                  <c:v>3.9060138010655319</c:v>
                </c:pt>
                <c:pt idx="399">
                  <c:v>3.6759810408524292</c:v>
                </c:pt>
                <c:pt idx="400">
                  <c:v>3.4459482806393269</c:v>
                </c:pt>
                <c:pt idx="401">
                  <c:v>3.2159155204262246</c:v>
                </c:pt>
                <c:pt idx="402">
                  <c:v>2.9858827602131228</c:v>
                </c:pt>
                <c:pt idx="403">
                  <c:v>2.7558499999999997</c:v>
                </c:pt>
                <c:pt idx="404">
                  <c:v>2.7444701568627448</c:v>
                </c:pt>
                <c:pt idx="405">
                  <c:v>2.7330903137254903</c:v>
                </c:pt>
                <c:pt idx="406">
                  <c:v>2.7217104705882358</c:v>
                </c:pt>
                <c:pt idx="407">
                  <c:v>2.7103306274509804</c:v>
                </c:pt>
                <c:pt idx="408">
                  <c:v>2.698950784313725</c:v>
                </c:pt>
                <c:pt idx="409">
                  <c:v>2.6875709411764701</c:v>
                </c:pt>
                <c:pt idx="410">
                  <c:v>2.6761910980392152</c:v>
                </c:pt>
                <c:pt idx="411">
                  <c:v>2.6648112549019607</c:v>
                </c:pt>
                <c:pt idx="412">
                  <c:v>2.6534314117647062</c:v>
                </c:pt>
                <c:pt idx="413">
                  <c:v>2.6420515686274508</c:v>
                </c:pt>
                <c:pt idx="414">
                  <c:v>2.6306717254901963</c:v>
                </c:pt>
                <c:pt idx="415">
                  <c:v>2.619291882352941</c:v>
                </c:pt>
                <c:pt idx="416">
                  <c:v>2.607912039215686</c:v>
                </c:pt>
                <c:pt idx="417">
                  <c:v>2.5965321960784307</c:v>
                </c:pt>
                <c:pt idx="418">
                  <c:v>2.5851523529411766</c:v>
                </c:pt>
                <c:pt idx="419">
                  <c:v>2.5737725098039217</c:v>
                </c:pt>
                <c:pt idx="420">
                  <c:v>2.5623926666666663</c:v>
                </c:pt>
                <c:pt idx="421">
                  <c:v>2.5510128235294114</c:v>
                </c:pt>
                <c:pt idx="422">
                  <c:v>2.5396329803921565</c:v>
                </c:pt>
                <c:pt idx="423">
                  <c:v>2.528253137254902</c:v>
                </c:pt>
                <c:pt idx="424">
                  <c:v>2.516873294117647</c:v>
                </c:pt>
                <c:pt idx="425">
                  <c:v>2.5054934509803917</c:v>
                </c:pt>
                <c:pt idx="426">
                  <c:v>2.4941136078431376</c:v>
                </c:pt>
                <c:pt idx="427">
                  <c:v>2.4827337647058818</c:v>
                </c:pt>
                <c:pt idx="428">
                  <c:v>2.4713539215686269</c:v>
                </c:pt>
                <c:pt idx="429">
                  <c:v>2.4599740784313724</c:v>
                </c:pt>
                <c:pt idx="430">
                  <c:v>2.4485942352941175</c:v>
                </c:pt>
                <c:pt idx="431">
                  <c:v>2.4372143921568621</c:v>
                </c:pt>
                <c:pt idx="432">
                  <c:v>2.425834549019608</c:v>
                </c:pt>
                <c:pt idx="433">
                  <c:v>2.4144547058823522</c:v>
                </c:pt>
                <c:pt idx="434">
                  <c:v>2.4030748627450977</c:v>
                </c:pt>
                <c:pt idx="435">
                  <c:v>2.3916950196078428</c:v>
                </c:pt>
                <c:pt idx="436">
                  <c:v>2.3803151764705879</c:v>
                </c:pt>
                <c:pt idx="437">
                  <c:v>2.3689353333333325</c:v>
                </c:pt>
                <c:pt idx="438">
                  <c:v>2.357555490196078</c:v>
                </c:pt>
                <c:pt idx="439">
                  <c:v>2.3461756470588231</c:v>
                </c:pt>
                <c:pt idx="440">
                  <c:v>2.3347958039215682</c:v>
                </c:pt>
                <c:pt idx="441">
                  <c:v>2.3234159607843123</c:v>
                </c:pt>
                <c:pt idx="442">
                  <c:v>2.3120361176470583</c:v>
                </c:pt>
                <c:pt idx="443">
                  <c:v>2.3006562745098034</c:v>
                </c:pt>
                <c:pt idx="444">
                  <c:v>2.289276431372548</c:v>
                </c:pt>
                <c:pt idx="445">
                  <c:v>2.2778965882352926</c:v>
                </c:pt>
                <c:pt idx="446">
                  <c:v>2.266516745098039</c:v>
                </c:pt>
                <c:pt idx="447">
                  <c:v>2.2551369019607828</c:v>
                </c:pt>
                <c:pt idx="448">
                  <c:v>2.2437570588235283</c:v>
                </c:pt>
                <c:pt idx="449">
                  <c:v>2.2323772156862733</c:v>
                </c:pt>
                <c:pt idx="450">
                  <c:v>2.2209973725490189</c:v>
                </c:pt>
                <c:pt idx="451">
                  <c:v>2.2096175294117635</c:v>
                </c:pt>
                <c:pt idx="452">
                  <c:v>2.1982376862745086</c:v>
                </c:pt>
                <c:pt idx="453">
                  <c:v>2.1868578431372532</c:v>
                </c:pt>
                <c:pt idx="454">
                  <c:v>2.1754779999999987</c:v>
                </c:pt>
                <c:pt idx="455">
                  <c:v>2.1640981568627438</c:v>
                </c:pt>
                <c:pt idx="456">
                  <c:v>2.1527183137254893</c:v>
                </c:pt>
                <c:pt idx="457">
                  <c:v>2.1413384705882335</c:v>
                </c:pt>
                <c:pt idx="458">
                  <c:v>2.1299586274509781</c:v>
                </c:pt>
                <c:pt idx="459">
                  <c:v>2.1185787843137236</c:v>
                </c:pt>
                <c:pt idx="460">
                  <c:v>2.1071989411764691</c:v>
                </c:pt>
                <c:pt idx="461">
                  <c:v>2.0958190980392137</c:v>
                </c:pt>
                <c:pt idx="462">
                  <c:v>2.0844392549019597</c:v>
                </c:pt>
                <c:pt idx="463">
                  <c:v>2.0730594117647043</c:v>
                </c:pt>
                <c:pt idx="464">
                  <c:v>2.0616795686274485</c:v>
                </c:pt>
                <c:pt idx="465">
                  <c:v>2.0502997254901936</c:v>
                </c:pt>
                <c:pt idx="466">
                  <c:v>2.0389198823529386</c:v>
                </c:pt>
                <c:pt idx="467">
                  <c:v>2.0275400392156842</c:v>
                </c:pt>
                <c:pt idx="468">
                  <c:v>2.0161601960784283</c:v>
                </c:pt>
                <c:pt idx="469">
                  <c:v>2.0047803529411743</c:v>
                </c:pt>
                <c:pt idx="470">
                  <c:v>1.9934005098039187</c:v>
                </c:pt>
                <c:pt idx="471">
                  <c:v>1.9820206666666642</c:v>
                </c:pt>
                <c:pt idx="472">
                  <c:v>1.9706408235294088</c:v>
                </c:pt>
                <c:pt idx="473">
                  <c:v>1.9592609803921541</c:v>
                </c:pt>
                <c:pt idx="474">
                  <c:v>1.9478811372548996</c:v>
                </c:pt>
                <c:pt idx="475">
                  <c:v>1.9365012941176438</c:v>
                </c:pt>
                <c:pt idx="476">
                  <c:v>1.9251214509803893</c:v>
                </c:pt>
                <c:pt idx="477">
                  <c:v>1.9137416078431342</c:v>
                </c:pt>
                <c:pt idx="478">
                  <c:v>1.9023617647058795</c:v>
                </c:pt>
                <c:pt idx="479">
                  <c:v>1.8909819215686241</c:v>
                </c:pt>
                <c:pt idx="480">
                  <c:v>1.8796020784313694</c:v>
                </c:pt>
                <c:pt idx="481">
                  <c:v>1.8682222352941145</c:v>
                </c:pt>
                <c:pt idx="482">
                  <c:v>1.8568423921568593</c:v>
                </c:pt>
                <c:pt idx="483">
                  <c:v>1.8454625490196046</c:v>
                </c:pt>
                <c:pt idx="484">
                  <c:v>1.8340827058823497</c:v>
                </c:pt>
                <c:pt idx="485">
                  <c:v>1.8227028627450943</c:v>
                </c:pt>
                <c:pt idx="486">
                  <c:v>1.8113230196078396</c:v>
                </c:pt>
                <c:pt idx="487">
                  <c:v>1.7999431764705847</c:v>
                </c:pt>
                <c:pt idx="488">
                  <c:v>1.7885633333333297</c:v>
                </c:pt>
                <c:pt idx="489">
                  <c:v>1.7771834901960746</c:v>
                </c:pt>
                <c:pt idx="490">
                  <c:v>1.7658036470588196</c:v>
                </c:pt>
                <c:pt idx="491">
                  <c:v>1.7544238039215647</c:v>
                </c:pt>
                <c:pt idx="492">
                  <c:v>1.74304396078431</c:v>
                </c:pt>
                <c:pt idx="493">
                  <c:v>1.7316641176470546</c:v>
                </c:pt>
                <c:pt idx="494">
                  <c:v>1.7202842745098001</c:v>
                </c:pt>
                <c:pt idx="495">
                  <c:v>1.708904431372545</c:v>
                </c:pt>
                <c:pt idx="496">
                  <c:v>1.6975245882352898</c:v>
                </c:pt>
                <c:pt idx="497">
                  <c:v>1.6861447450980349</c:v>
                </c:pt>
                <c:pt idx="498">
                  <c:v>1.6747649019607804</c:v>
                </c:pt>
                <c:pt idx="499">
                  <c:v>1.6633850588235251</c:v>
                </c:pt>
                <c:pt idx="500">
                  <c:v>1.6520052156862699</c:v>
                </c:pt>
                <c:pt idx="501">
                  <c:v>1.6406253725490152</c:v>
                </c:pt>
                <c:pt idx="502">
                  <c:v>1.62924552941176</c:v>
                </c:pt>
                <c:pt idx="503">
                  <c:v>1.6178656862745051</c:v>
                </c:pt>
                <c:pt idx="504">
                  <c:v>1.60648584313725</c:v>
                </c:pt>
                <c:pt idx="505">
                  <c:v>1.5951059999999999</c:v>
                </c:pt>
                <c:pt idx="506">
                  <c:v>0</c:v>
                </c:pt>
              </c:numCache>
            </c:numRef>
          </c:yVal>
          <c:smooth val="1"/>
          <c:extLst>
            <c:ext xmlns:c16="http://schemas.microsoft.com/office/drawing/2014/chart" uri="{C3380CC4-5D6E-409C-BE32-E72D297353CC}">
              <c16:uniqueId val="{0000000D-D61E-436D-BCDB-573FFFF646FA}"/>
            </c:ext>
          </c:extLst>
        </c:ser>
        <c:ser>
          <c:idx val="12"/>
          <c:order val="12"/>
          <c:tx>
            <c:strRef>
              <c:f>'Figure 2.9'!$X$5</c:f>
              <c:strCache>
                <c:ptCount val="1"/>
                <c:pt idx="0">
                  <c:v>Observed</c:v>
                </c:pt>
              </c:strCache>
            </c:strRef>
          </c:tx>
          <c:spPr>
            <a:ln>
              <a:noFill/>
            </a:ln>
          </c:spPr>
          <c:marker>
            <c:symbol val="circle"/>
            <c:size val="5"/>
            <c:spPr>
              <a:solidFill>
                <a:schemeClr val="accent1">
                  <a:lumMod val="75000"/>
                </a:schemeClr>
              </a:solidFill>
              <a:ln>
                <a:solidFill>
                  <a:schemeClr val="tx1">
                    <a:lumMod val="50000"/>
                    <a:lumOff val="50000"/>
                  </a:schemeClr>
                </a:solidFill>
              </a:ln>
            </c:spPr>
          </c:marker>
          <c:xVal>
            <c:numRef>
              <c:f>'Figure 2.9'!$W$7:$W$168</c:f>
              <c:numCache>
                <c:formatCode>m/d/yy\ h:mm;@</c:formatCode>
                <c:ptCount val="162"/>
                <c:pt idx="0">
                  <c:v>42221.572916666664</c:v>
                </c:pt>
                <c:pt idx="1">
                  <c:v>42221.666666666664</c:v>
                </c:pt>
                <c:pt idx="2">
                  <c:v>42221.677083333336</c:v>
                </c:pt>
                <c:pt idx="3">
                  <c:v>42221.809027777781</c:v>
                </c:pt>
                <c:pt idx="4">
                  <c:v>42221.836805555555</c:v>
                </c:pt>
                <c:pt idx="5">
                  <c:v>42221.840277777781</c:v>
                </c:pt>
                <c:pt idx="6">
                  <c:v>42221.868055555555</c:v>
                </c:pt>
                <c:pt idx="7">
                  <c:v>42221.958333333336</c:v>
                </c:pt>
                <c:pt idx="8">
                  <c:v>42221.993055555555</c:v>
                </c:pt>
                <c:pt idx="9">
                  <c:v>42222</c:v>
                </c:pt>
                <c:pt idx="10">
                  <c:v>42222.027777777781</c:v>
                </c:pt>
                <c:pt idx="11">
                  <c:v>42222.25</c:v>
                </c:pt>
                <c:pt idx="12">
                  <c:v>42222.270833333336</c:v>
                </c:pt>
                <c:pt idx="13">
                  <c:v>42222.375</c:v>
                </c:pt>
                <c:pt idx="14">
                  <c:v>42222.40625</c:v>
                </c:pt>
                <c:pt idx="15">
                  <c:v>42222.576388888891</c:v>
                </c:pt>
                <c:pt idx="16">
                  <c:v>42222.59375</c:v>
                </c:pt>
                <c:pt idx="17">
                  <c:v>42222.659722222219</c:v>
                </c:pt>
                <c:pt idx="18">
                  <c:v>42222.6875</c:v>
                </c:pt>
                <c:pt idx="19">
                  <c:v>42222.6875</c:v>
                </c:pt>
                <c:pt idx="20">
                  <c:v>42222.708333333336</c:v>
                </c:pt>
                <c:pt idx="21">
                  <c:v>42222.836805555555</c:v>
                </c:pt>
                <c:pt idx="22">
                  <c:v>42222.847222222219</c:v>
                </c:pt>
                <c:pt idx="23">
                  <c:v>42222.880555555559</c:v>
                </c:pt>
                <c:pt idx="24">
                  <c:v>42222.916666666664</c:v>
                </c:pt>
                <c:pt idx="25">
                  <c:v>42222.927083333336</c:v>
                </c:pt>
                <c:pt idx="26">
                  <c:v>42222.958333333336</c:v>
                </c:pt>
                <c:pt idx="27">
                  <c:v>42223</c:v>
                </c:pt>
                <c:pt idx="28">
                  <c:v>42223</c:v>
                </c:pt>
                <c:pt idx="29">
                  <c:v>42223</c:v>
                </c:pt>
                <c:pt idx="30">
                  <c:v>42223.020833333336</c:v>
                </c:pt>
                <c:pt idx="31">
                  <c:v>42223.041666666664</c:v>
                </c:pt>
                <c:pt idx="32">
                  <c:v>42223.208333333336</c:v>
                </c:pt>
                <c:pt idx="33">
                  <c:v>42223.347222222219</c:v>
                </c:pt>
                <c:pt idx="34">
                  <c:v>42223.385416666664</c:v>
                </c:pt>
                <c:pt idx="35">
                  <c:v>42223.395833333336</c:v>
                </c:pt>
                <c:pt idx="36">
                  <c:v>42223.409722222219</c:v>
                </c:pt>
                <c:pt idx="37">
                  <c:v>42223.416666666664</c:v>
                </c:pt>
                <c:pt idx="38">
                  <c:v>42223.461805555555</c:v>
                </c:pt>
                <c:pt idx="39">
                  <c:v>42223.479166666664</c:v>
                </c:pt>
                <c:pt idx="40">
                  <c:v>42223.480555555558</c:v>
                </c:pt>
                <c:pt idx="41">
                  <c:v>42223.489583333336</c:v>
                </c:pt>
                <c:pt idx="42">
                  <c:v>42223.501388888886</c:v>
                </c:pt>
                <c:pt idx="43">
                  <c:v>42223.501388888886</c:v>
                </c:pt>
                <c:pt idx="44">
                  <c:v>42223.510416666664</c:v>
                </c:pt>
                <c:pt idx="45">
                  <c:v>42223.541666666664</c:v>
                </c:pt>
                <c:pt idx="46">
                  <c:v>42223.574999999997</c:v>
                </c:pt>
                <c:pt idx="47">
                  <c:v>42223.607638888891</c:v>
                </c:pt>
                <c:pt idx="48">
                  <c:v>42223.621527777781</c:v>
                </c:pt>
                <c:pt idx="49">
                  <c:v>42223.645833333336</c:v>
                </c:pt>
                <c:pt idx="50">
                  <c:v>42223.652777777781</c:v>
                </c:pt>
                <c:pt idx="51">
                  <c:v>42223.670138888891</c:v>
                </c:pt>
                <c:pt idx="52">
                  <c:v>42223.694444444445</c:v>
                </c:pt>
                <c:pt idx="53">
                  <c:v>42223.75</c:v>
                </c:pt>
                <c:pt idx="54">
                  <c:v>42223.783333333333</c:v>
                </c:pt>
                <c:pt idx="55">
                  <c:v>42223.804166666669</c:v>
                </c:pt>
                <c:pt idx="56">
                  <c:v>42223.817361111112</c:v>
                </c:pt>
                <c:pt idx="57">
                  <c:v>42223.84375</c:v>
                </c:pt>
                <c:pt idx="58">
                  <c:v>42224</c:v>
                </c:pt>
                <c:pt idx="59">
                  <c:v>42224</c:v>
                </c:pt>
                <c:pt idx="60">
                  <c:v>42224.243055555555</c:v>
                </c:pt>
                <c:pt idx="61">
                  <c:v>42224.25</c:v>
                </c:pt>
                <c:pt idx="62">
                  <c:v>42224.286805555559</c:v>
                </c:pt>
                <c:pt idx="63">
                  <c:v>42224.291666666664</c:v>
                </c:pt>
                <c:pt idx="64">
                  <c:v>42224.317361111112</c:v>
                </c:pt>
                <c:pt idx="65">
                  <c:v>42224.333333333336</c:v>
                </c:pt>
                <c:pt idx="66">
                  <c:v>42224.347222222219</c:v>
                </c:pt>
                <c:pt idx="67">
                  <c:v>42224.375</c:v>
                </c:pt>
                <c:pt idx="68">
                  <c:v>42224.413194444445</c:v>
                </c:pt>
                <c:pt idx="69">
                  <c:v>42224.420138888891</c:v>
                </c:pt>
                <c:pt idx="70">
                  <c:v>42224.465277777781</c:v>
                </c:pt>
                <c:pt idx="71">
                  <c:v>42224.46875</c:v>
                </c:pt>
                <c:pt idx="72">
                  <c:v>42224.475694444445</c:v>
                </c:pt>
                <c:pt idx="73">
                  <c:v>42224.493055555555</c:v>
                </c:pt>
                <c:pt idx="74">
                  <c:v>42224.520833333336</c:v>
                </c:pt>
                <c:pt idx="75">
                  <c:v>42224.520833333336</c:v>
                </c:pt>
                <c:pt idx="76">
                  <c:v>42224.569444444445</c:v>
                </c:pt>
                <c:pt idx="77">
                  <c:v>42224.576388888891</c:v>
                </c:pt>
                <c:pt idx="78">
                  <c:v>42224.607638888891</c:v>
                </c:pt>
                <c:pt idx="79">
                  <c:v>42224.708333333336</c:v>
                </c:pt>
                <c:pt idx="80">
                  <c:v>42224.770833333336</c:v>
                </c:pt>
                <c:pt idx="81">
                  <c:v>42224.809027777781</c:v>
                </c:pt>
                <c:pt idx="82">
                  <c:v>42224.8125</c:v>
                </c:pt>
                <c:pt idx="83">
                  <c:v>42224.822916666664</c:v>
                </c:pt>
                <c:pt idx="84">
                  <c:v>42224.844444444447</c:v>
                </c:pt>
                <c:pt idx="85">
                  <c:v>42224.944444444445</c:v>
                </c:pt>
                <c:pt idx="86">
                  <c:v>42224.972222222219</c:v>
                </c:pt>
                <c:pt idx="87">
                  <c:v>42225</c:v>
                </c:pt>
                <c:pt idx="88">
                  <c:v>42225</c:v>
                </c:pt>
                <c:pt idx="89">
                  <c:v>42225</c:v>
                </c:pt>
                <c:pt idx="90">
                  <c:v>42225</c:v>
                </c:pt>
                <c:pt idx="91">
                  <c:v>42225</c:v>
                </c:pt>
                <c:pt idx="92">
                  <c:v>42225</c:v>
                </c:pt>
                <c:pt idx="93">
                  <c:v>42225.166666666664</c:v>
                </c:pt>
                <c:pt idx="94">
                  <c:v>42225.239583333336</c:v>
                </c:pt>
                <c:pt idx="95">
                  <c:v>42225.270833333336</c:v>
                </c:pt>
                <c:pt idx="96">
                  <c:v>42225.311805555553</c:v>
                </c:pt>
                <c:pt idx="97">
                  <c:v>42225.334027777775</c:v>
                </c:pt>
                <c:pt idx="98">
                  <c:v>42225.354861111111</c:v>
                </c:pt>
                <c:pt idx="99">
                  <c:v>42225.4375</c:v>
                </c:pt>
                <c:pt idx="100">
                  <c:v>42225.46875</c:v>
                </c:pt>
                <c:pt idx="101">
                  <c:v>42225.472222222219</c:v>
                </c:pt>
                <c:pt idx="102">
                  <c:v>42225.484027777777</c:v>
                </c:pt>
                <c:pt idx="103">
                  <c:v>42225.5</c:v>
                </c:pt>
                <c:pt idx="104">
                  <c:v>42225.5</c:v>
                </c:pt>
                <c:pt idx="105">
                  <c:v>42225.5</c:v>
                </c:pt>
                <c:pt idx="106">
                  <c:v>42225.517361111109</c:v>
                </c:pt>
                <c:pt idx="107">
                  <c:v>42225.53125</c:v>
                </c:pt>
                <c:pt idx="108">
                  <c:v>42225.541666666664</c:v>
                </c:pt>
                <c:pt idx="109">
                  <c:v>42225.560416666667</c:v>
                </c:pt>
                <c:pt idx="110">
                  <c:v>42225.583333333336</c:v>
                </c:pt>
                <c:pt idx="111">
                  <c:v>42225.666666666664</c:v>
                </c:pt>
                <c:pt idx="112">
                  <c:v>42225.673611111109</c:v>
                </c:pt>
                <c:pt idx="113">
                  <c:v>42225.680555555555</c:v>
                </c:pt>
                <c:pt idx="114">
                  <c:v>42225.779861111114</c:v>
                </c:pt>
                <c:pt idx="115">
                  <c:v>42225.801388888889</c:v>
                </c:pt>
                <c:pt idx="116">
                  <c:v>42225.815972222219</c:v>
                </c:pt>
                <c:pt idx="117">
                  <c:v>42225.833333333336</c:v>
                </c:pt>
                <c:pt idx="118">
                  <c:v>42226</c:v>
                </c:pt>
                <c:pt idx="119">
                  <c:v>42226</c:v>
                </c:pt>
                <c:pt idx="120">
                  <c:v>42226</c:v>
                </c:pt>
                <c:pt idx="121">
                  <c:v>42226</c:v>
                </c:pt>
                <c:pt idx="122">
                  <c:v>42226</c:v>
                </c:pt>
                <c:pt idx="123">
                  <c:v>42226</c:v>
                </c:pt>
                <c:pt idx="124">
                  <c:v>42226</c:v>
                </c:pt>
                <c:pt idx="125">
                  <c:v>42226.333333333336</c:v>
                </c:pt>
                <c:pt idx="126">
                  <c:v>42226.356249999997</c:v>
                </c:pt>
                <c:pt idx="127">
                  <c:v>42226.375</c:v>
                </c:pt>
                <c:pt idx="128">
                  <c:v>42226.458333333336</c:v>
                </c:pt>
                <c:pt idx="129">
                  <c:v>42226.465277777781</c:v>
                </c:pt>
                <c:pt idx="130">
                  <c:v>42226.527777777781</c:v>
                </c:pt>
                <c:pt idx="131">
                  <c:v>42226.545138888891</c:v>
                </c:pt>
                <c:pt idx="132">
                  <c:v>42226.5625</c:v>
                </c:pt>
                <c:pt idx="133">
                  <c:v>42226.590277777781</c:v>
                </c:pt>
                <c:pt idx="134">
                  <c:v>42226.597222222219</c:v>
                </c:pt>
                <c:pt idx="135">
                  <c:v>42226.600694444445</c:v>
                </c:pt>
                <c:pt idx="136">
                  <c:v>42226.625</c:v>
                </c:pt>
                <c:pt idx="137">
                  <c:v>42226.635416666664</c:v>
                </c:pt>
                <c:pt idx="138">
                  <c:v>42226.65347222222</c:v>
                </c:pt>
                <c:pt idx="139">
                  <c:v>42226.765277777777</c:v>
                </c:pt>
                <c:pt idx="140">
                  <c:v>42226.767361111109</c:v>
                </c:pt>
                <c:pt idx="141">
                  <c:v>42226.789583333331</c:v>
                </c:pt>
                <c:pt idx="142">
                  <c:v>42226.805555555555</c:v>
                </c:pt>
                <c:pt idx="143">
                  <c:v>42226.806250000001</c:v>
                </c:pt>
                <c:pt idx="144">
                  <c:v>42227.002083333333</c:v>
                </c:pt>
                <c:pt idx="145">
                  <c:v>42227.029861111114</c:v>
                </c:pt>
                <c:pt idx="146">
                  <c:v>42227.276388888888</c:v>
                </c:pt>
                <c:pt idx="147">
                  <c:v>42227.3125</c:v>
                </c:pt>
                <c:pt idx="148">
                  <c:v>42227.375</c:v>
                </c:pt>
                <c:pt idx="149">
                  <c:v>42227.388888888891</c:v>
                </c:pt>
                <c:pt idx="150">
                  <c:v>42227.427083333336</c:v>
                </c:pt>
                <c:pt idx="151">
                  <c:v>42227.430555555555</c:v>
                </c:pt>
                <c:pt idx="152">
                  <c:v>42227.465277777781</c:v>
                </c:pt>
                <c:pt idx="153">
                  <c:v>42227.489583333336</c:v>
                </c:pt>
                <c:pt idx="154">
                  <c:v>42227.506944444445</c:v>
                </c:pt>
                <c:pt idx="155">
                  <c:v>42227.524305555555</c:v>
                </c:pt>
                <c:pt idx="156">
                  <c:v>42227.541666666664</c:v>
                </c:pt>
                <c:pt idx="157">
                  <c:v>42227.545138888891</c:v>
                </c:pt>
                <c:pt idx="158">
                  <c:v>42227.548611111109</c:v>
                </c:pt>
                <c:pt idx="159">
                  <c:v>42227.715277777781</c:v>
                </c:pt>
                <c:pt idx="160">
                  <c:v>42227.763888888891</c:v>
                </c:pt>
              </c:numCache>
            </c:numRef>
          </c:xVal>
          <c:yVal>
            <c:numRef>
              <c:f>'Figure 2.9'!$X$7:$X$168</c:f>
              <c:numCache>
                <c:formatCode>0.00</c:formatCode>
                <c:ptCount val="162"/>
                <c:pt idx="0">
                  <c:v>75.001360000000005</c:v>
                </c:pt>
                <c:pt idx="1">
                  <c:v>11241.256949999999</c:v>
                </c:pt>
                <c:pt idx="2">
                  <c:v>1429.2468180000003</c:v>
                </c:pt>
                <c:pt idx="3">
                  <c:v>998.19462799999997</c:v>
                </c:pt>
                <c:pt idx="4">
                  <c:v>1.2934049999999999</c:v>
                </c:pt>
                <c:pt idx="5">
                  <c:v>182.39238500000002</c:v>
                </c:pt>
                <c:pt idx="6">
                  <c:v>0.80210999999999988</c:v>
                </c:pt>
                <c:pt idx="7">
                  <c:v>322.53517699999998</c:v>
                </c:pt>
                <c:pt idx="8">
                  <c:v>42.938900000000004</c:v>
                </c:pt>
                <c:pt idx="9">
                  <c:v>1.2965199999999999</c:v>
                </c:pt>
                <c:pt idx="10">
                  <c:v>0.75105</c:v>
                </c:pt>
                <c:pt idx="11">
                  <c:v>158.86354199999997</c:v>
                </c:pt>
                <c:pt idx="12">
                  <c:v>23.318270000000002</c:v>
                </c:pt>
                <c:pt idx="13">
                  <c:v>370.12792450000001</c:v>
                </c:pt>
                <c:pt idx="14">
                  <c:v>0.88491999999999993</c:v>
                </c:pt>
                <c:pt idx="15">
                  <c:v>373.94610000000011</c:v>
                </c:pt>
                <c:pt idx="16">
                  <c:v>43.626959999999997</c:v>
                </c:pt>
                <c:pt idx="17">
                  <c:v>0.58229999999999993</c:v>
                </c:pt>
                <c:pt idx="18">
                  <c:v>0.56222000000000005</c:v>
                </c:pt>
                <c:pt idx="19">
                  <c:v>0.6088300000000002</c:v>
                </c:pt>
                <c:pt idx="20">
                  <c:v>0.41003000000000001</c:v>
                </c:pt>
                <c:pt idx="21">
                  <c:v>0.51007000000000002</c:v>
                </c:pt>
                <c:pt idx="22">
                  <c:v>0.49485000000000001</c:v>
                </c:pt>
                <c:pt idx="23">
                  <c:v>0.52522999999999997</c:v>
                </c:pt>
                <c:pt idx="24">
                  <c:v>1.1720999999999999</c:v>
                </c:pt>
                <c:pt idx="25">
                  <c:v>15.50067</c:v>
                </c:pt>
                <c:pt idx="26">
                  <c:v>30.006310999999997</c:v>
                </c:pt>
                <c:pt idx="27">
                  <c:v>104.70247999999999</c:v>
                </c:pt>
                <c:pt idx="28">
                  <c:v>12.434831999999998</c:v>
                </c:pt>
                <c:pt idx="29">
                  <c:v>107.14906900000001</c:v>
                </c:pt>
                <c:pt idx="30">
                  <c:v>139.06244499999997</c:v>
                </c:pt>
                <c:pt idx="31">
                  <c:v>213.97310000000002</c:v>
                </c:pt>
                <c:pt idx="32">
                  <c:v>59.016800000000003</c:v>
                </c:pt>
                <c:pt idx="33">
                  <c:v>23.233469999999997</c:v>
                </c:pt>
                <c:pt idx="34">
                  <c:v>48.735800000000005</c:v>
                </c:pt>
                <c:pt idx="35">
                  <c:v>52.329189999999997</c:v>
                </c:pt>
                <c:pt idx="36">
                  <c:v>160.61020000000002</c:v>
                </c:pt>
                <c:pt idx="37">
                  <c:v>18.132338000000001</c:v>
                </c:pt>
                <c:pt idx="38">
                  <c:v>5.6650400000000012</c:v>
                </c:pt>
                <c:pt idx="39">
                  <c:v>5.9718999999999998</c:v>
                </c:pt>
                <c:pt idx="40">
                  <c:v>1.1138799999999995</c:v>
                </c:pt>
                <c:pt idx="41">
                  <c:v>12.575760000000002</c:v>
                </c:pt>
                <c:pt idx="42">
                  <c:v>1.2423889999999997</c:v>
                </c:pt>
                <c:pt idx="43">
                  <c:v>1.3603499999999999</c:v>
                </c:pt>
                <c:pt idx="44">
                  <c:v>6.6415000000000006</c:v>
                </c:pt>
                <c:pt idx="45">
                  <c:v>6.3093600000000007</c:v>
                </c:pt>
                <c:pt idx="46">
                  <c:v>2.6047319999999994</c:v>
                </c:pt>
                <c:pt idx="47">
                  <c:v>11.387600000000001</c:v>
                </c:pt>
                <c:pt idx="48">
                  <c:v>12.5586</c:v>
                </c:pt>
                <c:pt idx="49">
                  <c:v>27.730540000000001</c:v>
                </c:pt>
                <c:pt idx="50">
                  <c:v>4.1385319999999997</c:v>
                </c:pt>
                <c:pt idx="51">
                  <c:v>5.1697500000000005</c:v>
                </c:pt>
                <c:pt idx="52">
                  <c:v>0.94032680000000024</c:v>
                </c:pt>
                <c:pt idx="53">
                  <c:v>12.641470000000002</c:v>
                </c:pt>
                <c:pt idx="54">
                  <c:v>6.9284300000000005</c:v>
                </c:pt>
                <c:pt idx="55">
                  <c:v>6.1358999999999986</c:v>
                </c:pt>
                <c:pt idx="56">
                  <c:v>8.8492300000000004</c:v>
                </c:pt>
                <c:pt idx="57">
                  <c:v>0.65509280000000025</c:v>
                </c:pt>
                <c:pt idx="58">
                  <c:v>8.056534000000001</c:v>
                </c:pt>
                <c:pt idx="59">
                  <c:v>262.76974000000001</c:v>
                </c:pt>
                <c:pt idx="60">
                  <c:v>1.3896158000000001</c:v>
                </c:pt>
                <c:pt idx="61">
                  <c:v>3.5742200000000008</c:v>
                </c:pt>
                <c:pt idx="62">
                  <c:v>5.1988300000000001</c:v>
                </c:pt>
                <c:pt idx="63">
                  <c:v>0.44109279999999995</c:v>
                </c:pt>
                <c:pt idx="64">
                  <c:v>4.4153700000000002</c:v>
                </c:pt>
                <c:pt idx="65">
                  <c:v>4.3296700000000001</c:v>
                </c:pt>
                <c:pt idx="66">
                  <c:v>20.050819999999998</c:v>
                </c:pt>
                <c:pt idx="67">
                  <c:v>147.12528</c:v>
                </c:pt>
                <c:pt idx="68">
                  <c:v>13.432809999999998</c:v>
                </c:pt>
                <c:pt idx="69">
                  <c:v>4.1198500000000005</c:v>
                </c:pt>
                <c:pt idx="70">
                  <c:v>4.171157</c:v>
                </c:pt>
                <c:pt idx="71">
                  <c:v>0.61269979999999991</c:v>
                </c:pt>
                <c:pt idx="72">
                  <c:v>11.039640000000002</c:v>
                </c:pt>
                <c:pt idx="73">
                  <c:v>22.093409999999995</c:v>
                </c:pt>
                <c:pt idx="74">
                  <c:v>7.8770169999999995</c:v>
                </c:pt>
                <c:pt idx="75">
                  <c:v>1.5926158000000001</c:v>
                </c:pt>
                <c:pt idx="76">
                  <c:v>8.3552699999999991</c:v>
                </c:pt>
                <c:pt idx="77">
                  <c:v>42.744759999999999</c:v>
                </c:pt>
                <c:pt idx="78">
                  <c:v>6.8448400000000005</c:v>
                </c:pt>
                <c:pt idx="79">
                  <c:v>0.46408679999999991</c:v>
                </c:pt>
                <c:pt idx="80">
                  <c:v>0.72061580000000014</c:v>
                </c:pt>
                <c:pt idx="81">
                  <c:v>3.1533800000000003</c:v>
                </c:pt>
                <c:pt idx="82">
                  <c:v>42.7209</c:v>
                </c:pt>
                <c:pt idx="83">
                  <c:v>4.282379999999999</c:v>
                </c:pt>
                <c:pt idx="84">
                  <c:v>4.3073200000000007</c:v>
                </c:pt>
                <c:pt idx="85">
                  <c:v>0.4540867999999999</c:v>
                </c:pt>
                <c:pt idx="86">
                  <c:v>0.68998280000000023</c:v>
                </c:pt>
                <c:pt idx="87">
                  <c:v>3.46218</c:v>
                </c:pt>
                <c:pt idx="88">
                  <c:v>3.8660600000000001</c:v>
                </c:pt>
                <c:pt idx="89">
                  <c:v>2.2722899999999999</c:v>
                </c:pt>
                <c:pt idx="90">
                  <c:v>2.5261199999999997</c:v>
                </c:pt>
                <c:pt idx="91">
                  <c:v>4.8293000000000008</c:v>
                </c:pt>
                <c:pt idx="92">
                  <c:v>2.7558499999999997</c:v>
                </c:pt>
                <c:pt idx="93">
                  <c:v>0.48638000000000009</c:v>
                </c:pt>
                <c:pt idx="94">
                  <c:v>0.42608679999999993</c:v>
                </c:pt>
                <c:pt idx="95">
                  <c:v>0.5210537999999999</c:v>
                </c:pt>
                <c:pt idx="96">
                  <c:v>3.42475</c:v>
                </c:pt>
                <c:pt idx="97">
                  <c:v>3.5068999999999999</c:v>
                </c:pt>
                <c:pt idx="98">
                  <c:v>2.7935400000000001</c:v>
                </c:pt>
                <c:pt idx="99">
                  <c:v>1.9481999999999997</c:v>
                </c:pt>
                <c:pt idx="100">
                  <c:v>3.6537599999999992</c:v>
                </c:pt>
                <c:pt idx="101">
                  <c:v>3.1779299999999999</c:v>
                </c:pt>
                <c:pt idx="102">
                  <c:v>3.2051380000000003</c:v>
                </c:pt>
                <c:pt idx="103">
                  <c:v>1.2786499999999996</c:v>
                </c:pt>
                <c:pt idx="104">
                  <c:v>2.2170600000000009</c:v>
                </c:pt>
                <c:pt idx="105">
                  <c:v>2.4311399999999996</c:v>
                </c:pt>
                <c:pt idx="106">
                  <c:v>2.3970899999999999</c:v>
                </c:pt>
                <c:pt idx="107">
                  <c:v>2.8056780000000008</c:v>
                </c:pt>
                <c:pt idx="108">
                  <c:v>3.4745799999999996</c:v>
                </c:pt>
                <c:pt idx="109">
                  <c:v>6.7504100000000005</c:v>
                </c:pt>
                <c:pt idx="110">
                  <c:v>2.2489700000000004</c:v>
                </c:pt>
                <c:pt idx="111">
                  <c:v>0.47183299999999995</c:v>
                </c:pt>
                <c:pt idx="112">
                  <c:v>0.50909000000000004</c:v>
                </c:pt>
                <c:pt idx="113">
                  <c:v>5.0252999999999992E-2</c:v>
                </c:pt>
                <c:pt idx="114">
                  <c:v>1.89052</c:v>
                </c:pt>
                <c:pt idx="115">
                  <c:v>1.6924599999999999</c:v>
                </c:pt>
                <c:pt idx="116">
                  <c:v>1.6991299999999998</c:v>
                </c:pt>
                <c:pt idx="117">
                  <c:v>0.46776800000000007</c:v>
                </c:pt>
                <c:pt idx="118">
                  <c:v>1.1139499999999998</c:v>
                </c:pt>
                <c:pt idx="119">
                  <c:v>1.1028129999999996</c:v>
                </c:pt>
                <c:pt idx="120">
                  <c:v>1.2253779999999996</c:v>
                </c:pt>
                <c:pt idx="121">
                  <c:v>1.0697199999999996</c:v>
                </c:pt>
                <c:pt idx="122">
                  <c:v>1.3060529999999997</c:v>
                </c:pt>
                <c:pt idx="123">
                  <c:v>1.4038479999999995</c:v>
                </c:pt>
                <c:pt idx="124">
                  <c:v>1.5951059999999997</c:v>
                </c:pt>
                <c:pt idx="125">
                  <c:v>1.5311400000000002</c:v>
                </c:pt>
                <c:pt idx="126">
                  <c:v>1.3605799999999999</c:v>
                </c:pt>
                <c:pt idx="127">
                  <c:v>1.35168</c:v>
                </c:pt>
                <c:pt idx="128">
                  <c:v>1.3713000000000002</c:v>
                </c:pt>
                <c:pt idx="129">
                  <c:v>1.4742</c:v>
                </c:pt>
                <c:pt idx="130">
                  <c:v>0.93020000000000003</c:v>
                </c:pt>
                <c:pt idx="131">
                  <c:v>0.179535</c:v>
                </c:pt>
                <c:pt idx="132">
                  <c:v>0.53437879999999993</c:v>
                </c:pt>
                <c:pt idx="133">
                  <c:v>0.45044000000000001</c:v>
                </c:pt>
                <c:pt idx="134">
                  <c:v>0.44926000000000005</c:v>
                </c:pt>
                <c:pt idx="135">
                  <c:v>0.96869999999999989</c:v>
                </c:pt>
                <c:pt idx="136">
                  <c:v>1.5348999999999999</c:v>
                </c:pt>
                <c:pt idx="137">
                  <c:v>0.30607000000000006</c:v>
                </c:pt>
                <c:pt idx="138">
                  <c:v>0.67437880000000028</c:v>
                </c:pt>
                <c:pt idx="139">
                  <c:v>1.6237999999999999</c:v>
                </c:pt>
                <c:pt idx="140">
                  <c:v>0.41737879999999999</c:v>
                </c:pt>
                <c:pt idx="141">
                  <c:v>1.2556700000000001</c:v>
                </c:pt>
                <c:pt idx="142">
                  <c:v>0.76237880000000025</c:v>
                </c:pt>
                <c:pt idx="143">
                  <c:v>0.88139000000000012</c:v>
                </c:pt>
                <c:pt idx="144">
                  <c:v>0.4843788</c:v>
                </c:pt>
                <c:pt idx="145">
                  <c:v>0.81532680000000024</c:v>
                </c:pt>
                <c:pt idx="146">
                  <c:v>0.47437879999999999</c:v>
                </c:pt>
                <c:pt idx="147">
                  <c:v>1.3243267999999999</c:v>
                </c:pt>
                <c:pt idx="148">
                  <c:v>0.78292700000000004</c:v>
                </c:pt>
                <c:pt idx="149">
                  <c:v>0.7695860000000001</c:v>
                </c:pt>
                <c:pt idx="150">
                  <c:v>0.74423900000000021</c:v>
                </c:pt>
                <c:pt idx="151">
                  <c:v>2.7694399999999995</c:v>
                </c:pt>
                <c:pt idx="152">
                  <c:v>2.1864400000000002</c:v>
                </c:pt>
                <c:pt idx="153">
                  <c:v>0.70851300000000017</c:v>
                </c:pt>
                <c:pt idx="154">
                  <c:v>0.61132680000000028</c:v>
                </c:pt>
                <c:pt idx="155">
                  <c:v>1.7416999999999996</c:v>
                </c:pt>
                <c:pt idx="156">
                  <c:v>0.81132680000000024</c:v>
                </c:pt>
                <c:pt idx="157">
                  <c:v>0.85394999999999999</c:v>
                </c:pt>
                <c:pt idx="158">
                  <c:v>2.4800200000000001</c:v>
                </c:pt>
                <c:pt idx="159">
                  <c:v>0.4803268</c:v>
                </c:pt>
                <c:pt idx="160">
                  <c:v>0.82832680000000025</c:v>
                </c:pt>
              </c:numCache>
            </c:numRef>
          </c:yVal>
          <c:smooth val="1"/>
          <c:extLst>
            <c:ext xmlns:c16="http://schemas.microsoft.com/office/drawing/2014/chart" uri="{C3380CC4-5D6E-409C-BE32-E72D297353CC}">
              <c16:uniqueId val="{0000000E-D61E-436D-BCDB-573FFFF646FA}"/>
            </c:ext>
          </c:extLst>
        </c:ser>
        <c:dLbls>
          <c:showLegendKey val="0"/>
          <c:showVal val="0"/>
          <c:showCatName val="0"/>
          <c:showSerName val="0"/>
          <c:showPercent val="0"/>
          <c:showBubbleSize val="0"/>
        </c:dLbls>
        <c:axId val="717966816"/>
        <c:axId val="717966488"/>
        <c:extLst>
          <c:ext xmlns:c15="http://schemas.microsoft.com/office/drawing/2012/chart" uri="{02D57815-91ED-43cb-92C2-25804820EDAC}">
            <c15:filteredScatterSeries>
              <c15:ser>
                <c:idx val="7"/>
                <c:order val="7"/>
                <c:tx>
                  <c:strRef>
                    <c:extLst>
                      <c:ext uri="{02D57815-91ED-43cb-92C2-25804820EDAC}">
                        <c15:formulaRef>
                          <c15:sqref>'Figure 2.9'!$I$5</c15:sqref>
                        </c15:formulaRef>
                      </c:ext>
                    </c:extLst>
                    <c:strCache>
                      <c:ptCount val="1"/>
                      <c:pt idx="0">
                        <c:v>RK 196.1</c:v>
                      </c:pt>
                    </c:strCache>
                  </c:strRef>
                </c:tx>
                <c:spPr>
                  <a:ln w="19050" cap="rnd">
                    <a:solidFill>
                      <a:schemeClr val="accent2">
                        <a:lumMod val="60000"/>
                      </a:schemeClr>
                    </a:solidFill>
                    <a:round/>
                  </a:ln>
                  <a:effectLst/>
                </c:spPr>
                <c:marker>
                  <c:symbol val="none"/>
                </c:marker>
                <c:xVal>
                  <c:numRef>
                    <c:extLst>
                      <c:ext uri="{02D57815-91ED-43cb-92C2-25804820EDAC}">
                        <c15:formulaRef>
                          <c15:sqref>'Figure 2.9'!$A$7:$A$750</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c:ext uri="{02D57815-91ED-43cb-92C2-25804820EDAC}">
                        <c15:formulaRef>
                          <c15:sqref>'Figure 2.9'!$I$7:$I$750</c15:sqref>
                        </c15:formulaRef>
                      </c:ext>
                    </c:extLst>
                    <c:numCache>
                      <c:formatCode>#,##0.00</c:formatCode>
                      <c:ptCount val="744"/>
                      <c:pt idx="273" formatCode="0.000">
                        <c:v>36.13462545835516</c:v>
                      </c:pt>
                      <c:pt idx="274" formatCode="0.000">
                        <c:v>36.108433734939759</c:v>
                      </c:pt>
                      <c:pt idx="275" formatCode="0.000">
                        <c:v>36.082242011524357</c:v>
                      </c:pt>
                      <c:pt idx="276" formatCode="0.000">
                        <c:v>36.056050288108963</c:v>
                      </c:pt>
                      <c:pt idx="277" formatCode="0.000">
                        <c:v>36.042954426401259</c:v>
                      </c:pt>
                      <c:pt idx="278" formatCode="0.000">
                        <c:v>36.029858564693555</c:v>
                      </c:pt>
                      <c:pt idx="279" formatCode="0.000">
                        <c:v>36.029858564693555</c:v>
                      </c:pt>
                      <c:pt idx="280" formatCode="0.000">
                        <c:v>36.029858564693555</c:v>
                      </c:pt>
                      <c:pt idx="281" formatCode="0.000">
                        <c:v>36.016762702985858</c:v>
                      </c:pt>
                      <c:pt idx="282" formatCode="0.000">
                        <c:v>36.003666841278154</c:v>
                      </c:pt>
                      <c:pt idx="283" formatCode="0.000">
                        <c:v>35.990570979570457</c:v>
                      </c:pt>
                      <c:pt idx="284" formatCode="0.000">
                        <c:v>37.968046097433216</c:v>
                      </c:pt>
                      <c:pt idx="285" formatCode="0.000">
                        <c:v>39.919329491880568</c:v>
                      </c:pt>
                      <c:pt idx="286" formatCode="0.000">
                        <c:v>41.844421162912525</c:v>
                      </c:pt>
                      <c:pt idx="287" formatCode="0.000">
                        <c:v>43.730225248821377</c:v>
                      </c:pt>
                      <c:pt idx="288" formatCode="0.000">
                        <c:v>45.57674174960713</c:v>
                      </c:pt>
                      <c:pt idx="289" formatCode="0.000">
                        <c:v>47.357778941854384</c:v>
                      </c:pt>
                      <c:pt idx="290" formatCode="0.000">
                        <c:v>49.073336825563132</c:v>
                      </c:pt>
                      <c:pt idx="291" formatCode="0.000">
                        <c:v>50.710319539025676</c:v>
                      </c:pt>
                      <c:pt idx="292" formatCode="0.000">
                        <c:v>52.268727082242023</c:v>
                      </c:pt>
                      <c:pt idx="293" formatCode="0.000">
                        <c:v>53.722367731796766</c:v>
                      </c:pt>
                      <c:pt idx="294" formatCode="0.000">
                        <c:v>55.071241487689903</c:v>
                      </c:pt>
                      <c:pt idx="295" formatCode="0.000">
                        <c:v>56.32844421162914</c:v>
                      </c:pt>
                      <c:pt idx="296" formatCode="0.000">
                        <c:v>57.493975903614469</c:v>
                      </c:pt>
                      <c:pt idx="297" formatCode="0.000">
                        <c:v>58.541644840230504</c:v>
                      </c:pt>
                      <c:pt idx="298" formatCode="0.000">
                        <c:v>59.471451021477229</c:v>
                      </c:pt>
                      <c:pt idx="299" formatCode="0.000">
                        <c:v>60.244106862231547</c:v>
                      </c:pt>
                      <c:pt idx="300" formatCode="0.000">
                        <c:v>60.859612362493465</c:v>
                      </c:pt>
                      <c:pt idx="301" formatCode="0.000">
                        <c:v>61.278679937139884</c:v>
                      </c:pt>
                      <c:pt idx="302" formatCode="0.000">
                        <c:v>61.501309586170791</c:v>
                      </c:pt>
                      <c:pt idx="303" formatCode="0.000">
                        <c:v>61.619172341540093</c:v>
                      </c:pt>
                      <c:pt idx="304" formatCode="0.000">
                        <c:v>61.63226820324779</c:v>
                      </c:pt>
                      <c:pt idx="305" formatCode="0.000">
                        <c:v>61.63226820324779</c:v>
                      </c:pt>
                      <c:pt idx="306" formatCode="0.000">
                        <c:v>61.645364064955494</c:v>
                      </c:pt>
                      <c:pt idx="307" formatCode="0.000">
                        <c:v>61.606076479832396</c:v>
                      </c:pt>
                      <c:pt idx="308" formatCode="0.000">
                        <c:v>61.514405447878495</c:v>
                      </c:pt>
                      <c:pt idx="309" formatCode="0.000">
                        <c:v>61.357255107386095</c:v>
                      </c:pt>
                      <c:pt idx="310" formatCode="0.000">
                        <c:v>61.134625458355188</c:v>
                      </c:pt>
                      <c:pt idx="311" formatCode="0.000">
                        <c:v>60.820324777370374</c:v>
                      </c:pt>
                      <c:pt idx="312" formatCode="0.000">
                        <c:v>60.414353064431666</c:v>
                      </c:pt>
                      <c:pt idx="313" formatCode="0.000">
                        <c:v>59.903614457831345</c:v>
                      </c:pt>
                      <c:pt idx="314" formatCode="0.000">
                        <c:v>59.288108957569428</c:v>
                      </c:pt>
                      <c:pt idx="315" formatCode="0.000">
                        <c:v>58.580932425353609</c:v>
                      </c:pt>
                      <c:pt idx="316" formatCode="0.000">
                        <c:v>57.78208486118389</c:v>
                      </c:pt>
                      <c:pt idx="317" formatCode="0.000">
                        <c:v>56.891566265060263</c:v>
                      </c:pt>
                      <c:pt idx="318" formatCode="0.000">
                        <c:v>55.909376636982728</c:v>
                      </c:pt>
                      <c:pt idx="319" formatCode="0.000">
                        <c:v>54.848611838658996</c:v>
                      </c:pt>
                      <c:pt idx="320" formatCode="0.000">
                        <c:v>53.709271870089054</c:v>
                      </c:pt>
                      <c:pt idx="321" formatCode="0.000">
                        <c:v>52.50445259298062</c:v>
                      </c:pt>
                      <c:pt idx="322" formatCode="0.000">
                        <c:v>51.234154007333686</c:v>
                      </c:pt>
                      <c:pt idx="323" formatCode="0.000">
                        <c:v>49.911471974855942</c:v>
                      </c:pt>
                      <c:pt idx="324" formatCode="0.000">
                        <c:v>48.536406495547403</c:v>
                      </c:pt>
                      <c:pt idx="325" formatCode="0.000">
                        <c:v>47.122053431115759</c:v>
                      </c:pt>
                      <c:pt idx="326" formatCode="0.000">
                        <c:v>45.668412781561017</c:v>
                      </c:pt>
                      <c:pt idx="327" formatCode="0.000">
                        <c:v>44.188580408590873</c:v>
                      </c:pt>
                      <c:pt idx="328" formatCode="0.000">
                        <c:v>42.682556312205335</c:v>
                      </c:pt>
                      <c:pt idx="329" formatCode="0.000">
                        <c:v>41.163436354112093</c:v>
                      </c:pt>
                      <c:pt idx="330" formatCode="0.000">
                        <c:v>39.631220534311147</c:v>
                      </c:pt>
                      <c:pt idx="331" formatCode="0.000">
                        <c:v>38.0728129910948</c:v>
                      </c:pt>
                      <c:pt idx="332" formatCode="0.000">
                        <c:v>36.488213724463051</c:v>
                      </c:pt>
                      <c:pt idx="333" formatCode="0.000">
                        <c:v>36.261213724463055</c:v>
                      </c:pt>
                      <c:pt idx="334" formatCode="0.000">
                        <c:v>36.034213724463051</c:v>
                      </c:pt>
                      <c:pt idx="335" formatCode="0.000">
                        <c:v>35.807213724463054</c:v>
                      </c:pt>
                      <c:pt idx="336" formatCode="0.000">
                        <c:v>35.58021372446305</c:v>
                      </c:pt>
                      <c:pt idx="337" formatCode="0.000">
                        <c:v>35.353213724463053</c:v>
                      </c:pt>
                      <c:pt idx="338" formatCode="0.000">
                        <c:v>35.126213724463057</c:v>
                      </c:pt>
                      <c:pt idx="339" formatCode="0.000">
                        <c:v>34.899213724463053</c:v>
                      </c:pt>
                      <c:pt idx="340" formatCode="0.000">
                        <c:v>34.672213724463056</c:v>
                      </c:pt>
                      <c:pt idx="341" formatCode="0.000">
                        <c:v>34.445213724463052</c:v>
                      </c:pt>
                      <c:pt idx="342" formatCode="0.000">
                        <c:v>34.218213724463055</c:v>
                      </c:pt>
                      <c:pt idx="343" formatCode="0.000">
                        <c:v>33.991213724463051</c:v>
                      </c:pt>
                      <c:pt idx="344" formatCode="0.000">
                        <c:v>34.03</c:v>
                      </c:pt>
                      <c:pt idx="355" formatCode="#,##0.000">
                        <c:v>0</c:v>
                      </c:pt>
                      <c:pt idx="356" formatCode="#,##0.000">
                        <c:v>0</c:v>
                      </c:pt>
                      <c:pt idx="357" formatCode="#,##0.000">
                        <c:v>0</c:v>
                      </c:pt>
                      <c:pt idx="358" formatCode="#,##0.000">
                        <c:v>0</c:v>
                      </c:pt>
                      <c:pt idx="359" formatCode="#,##0.000">
                        <c:v>0</c:v>
                      </c:pt>
                      <c:pt idx="360" formatCode="#,##0.000">
                        <c:v>0</c:v>
                      </c:pt>
                      <c:pt idx="361" formatCode="#,##0.000">
                        <c:v>0</c:v>
                      </c:pt>
                      <c:pt idx="362" formatCode="#,##0.000">
                        <c:v>0</c:v>
                      </c:pt>
                      <c:pt idx="363" formatCode="#,##0.000">
                        <c:v>0</c:v>
                      </c:pt>
                      <c:pt idx="364" formatCode="#,##0.000">
                        <c:v>0</c:v>
                      </c:pt>
                      <c:pt idx="365" formatCode="#,##0.000">
                        <c:v>0</c:v>
                      </c:pt>
                      <c:pt idx="366" formatCode="#,##0.000">
                        <c:v>0</c:v>
                      </c:pt>
                      <c:pt idx="367" formatCode="#,##0.000">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numCache>
                  </c:numRef>
                </c:yVal>
                <c:smooth val="1"/>
                <c:extLst>
                  <c:ext xmlns:c16="http://schemas.microsoft.com/office/drawing/2014/chart" uri="{C3380CC4-5D6E-409C-BE32-E72D297353CC}">
                    <c16:uniqueId val="{0000000F-D61E-436D-BCDB-573FFFF646FA}"/>
                  </c:ext>
                </c:extLst>
              </c15:ser>
            </c15:filteredScatterSeries>
            <c15:filteredScatterSeries>
              <c15:ser>
                <c:idx val="8"/>
                <c:order val="8"/>
                <c:tx>
                  <c:strRef>
                    <c:extLst xmlns:c15="http://schemas.microsoft.com/office/drawing/2012/chart">
                      <c:ext xmlns:c15="http://schemas.microsoft.com/office/drawing/2012/chart" uri="{02D57815-91ED-43cb-92C2-25804820EDAC}">
                        <c15:formulaRef>
                          <c15:sqref>'Figure 2.9'!$J$5</c15:sqref>
                        </c15:formulaRef>
                      </c:ext>
                    </c:extLst>
                    <c:strCache>
                      <c:ptCount val="1"/>
                      <c:pt idx="0">
                        <c:v>RK 246.3</c:v>
                      </c:pt>
                    </c:strCache>
                  </c:strRef>
                </c:tx>
                <c:spPr>
                  <a:ln w="19050" cap="rnd">
                    <a:solidFill>
                      <a:schemeClr val="accent3">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'Figure 2.9'!$A$7:$A$750</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'Figure 2.9'!$J$7:$J$750</c15:sqref>
                        </c15:formulaRef>
                      </c:ext>
                    </c:extLst>
                    <c:numCache>
                      <c:formatCode>#,##0.00</c:formatCode>
                      <c:ptCount val="744"/>
                      <c:pt idx="330" formatCode="0.00">
                        <c:v>64.030366492146598</c:v>
                      </c:pt>
                      <c:pt idx="331" formatCode="0.00">
                        <c:v>64.017801047120415</c:v>
                      </c:pt>
                      <c:pt idx="332" formatCode="0.00">
                        <c:v>64.005235602094245</c:v>
                      </c:pt>
                      <c:pt idx="333" formatCode="0.00">
                        <c:v>63.992670157068062</c:v>
                      </c:pt>
                      <c:pt idx="334" formatCode="0.00">
                        <c:v>63.98638743455497</c:v>
                      </c:pt>
                      <c:pt idx="335" formatCode="0.00">
                        <c:v>63.980104712041886</c:v>
                      </c:pt>
                      <c:pt idx="336" formatCode="0.00">
                        <c:v>63.980104712041886</c:v>
                      </c:pt>
                      <c:pt idx="337" formatCode="0.00">
                        <c:v>63.980104712041886</c:v>
                      </c:pt>
                      <c:pt idx="338" formatCode="0.00">
                        <c:v>63.973821989528794</c:v>
                      </c:pt>
                      <c:pt idx="339" formatCode="0.00">
                        <c:v>63.967539267015709</c:v>
                      </c:pt>
                      <c:pt idx="340" formatCode="0.00">
                        <c:v>63.961256544502618</c:v>
                      </c:pt>
                      <c:pt idx="341" formatCode="0.00">
                        <c:v>64.916230366492144</c:v>
                      </c:pt>
                      <c:pt idx="342" formatCode="0.00">
                        <c:v>65.858638743455501</c:v>
                      </c:pt>
                      <c:pt idx="343" formatCode="0.00">
                        <c:v>66.788481675392674</c:v>
                      </c:pt>
                      <c:pt idx="344" formatCode="0.00">
                        <c:v>67.699476439790573</c:v>
                      </c:pt>
                      <c:pt idx="345" formatCode="0.00">
                        <c:v>68.591623036649224</c:v>
                      </c:pt>
                      <c:pt idx="346" formatCode="0.00">
                        <c:v>69.452356020942418</c:v>
                      </c:pt>
                      <c:pt idx="347" formatCode="0.00">
                        <c:v>70.281675392670167</c:v>
                      </c:pt>
                      <c:pt idx="348" formatCode="0.00">
                        <c:v>71.073298429319379</c:v>
                      </c:pt>
                      <c:pt idx="349" formatCode="0.00">
                        <c:v>71.827225130890056</c:v>
                      </c:pt>
                      <c:pt idx="350" formatCode="0.00">
                        <c:v>72.530890052356028</c:v>
                      </c:pt>
                      <c:pt idx="351" formatCode="0.00">
                        <c:v>73.184293193717281</c:v>
                      </c:pt>
                      <c:pt idx="352" formatCode="0.00">
                        <c:v>73.79371727748692</c:v>
                      </c:pt>
                      <c:pt idx="353" formatCode="0.00">
                        <c:v>74.359162303664931</c:v>
                      </c:pt>
                      <c:pt idx="354" formatCode="0.00">
                        <c:v>74.868062827225145</c:v>
                      </c:pt>
                      <c:pt idx="355" formatCode="0.00">
                        <c:v>75.320418848167549</c:v>
                      </c:pt>
                      <c:pt idx="356" formatCode="0.00">
                        <c:v>75.697382198952894</c:v>
                      </c:pt>
                      <c:pt idx="357" formatCode="0.00">
                        <c:v>75.998952879581168</c:v>
                      </c:pt>
                      <c:pt idx="358" formatCode="0.00">
                        <c:v>76.206282722513109</c:v>
                      </c:pt>
                      <c:pt idx="359" formatCode="0.00">
                        <c:v>76.319371727748702</c:v>
                      </c:pt>
                      <c:pt idx="360" formatCode="0.00">
                        <c:v>76.382198952879605</c:v>
                      </c:pt>
                      <c:pt idx="361" formatCode="0.00">
                        <c:v>76.394764397905774</c:v>
                      </c:pt>
                      <c:pt idx="362" formatCode="0.00">
                        <c:v>76.401047120418866</c:v>
                      </c:pt>
                      <c:pt idx="363" formatCode="0.00">
                        <c:v>76.401047120418866</c:v>
                      </c:pt>
                      <c:pt idx="364" formatCode="0.00">
                        <c:v>76.375916230366514</c:v>
                      </c:pt>
                      <c:pt idx="365" formatCode="0.00">
                        <c:v>76.325654450261794</c:v>
                      </c:pt>
                      <c:pt idx="366" formatCode="0.00">
                        <c:v>76.243979057591645</c:v>
                      </c:pt>
                      <c:pt idx="367" formatCode="0.00">
                        <c:v>76.130890052356037</c:v>
                      </c:pt>
                      <c:pt idx="368" formatCode="0.00">
                        <c:v>75.973821989528815</c:v>
                      </c:pt>
                      <c:pt idx="369" formatCode="0.00">
                        <c:v>75.772774869109966</c:v>
                      </c:pt>
                      <c:pt idx="370" formatCode="0.00">
                        <c:v>75.521465968586398</c:v>
                      </c:pt>
                      <c:pt idx="371" formatCode="0.00">
                        <c:v>75.219895287958124</c:v>
                      </c:pt>
                      <c:pt idx="372" formatCode="0.00">
                        <c:v>74.874345549738237</c:v>
                      </c:pt>
                      <c:pt idx="373" formatCode="0.00">
                        <c:v>74.484816753926708</c:v>
                      </c:pt>
                      <c:pt idx="374" formatCode="0.00">
                        <c:v>74.051308900523566</c:v>
                      </c:pt>
                      <c:pt idx="375" formatCode="0.00">
                        <c:v>73.57382198952881</c:v>
                      </c:pt>
                      <c:pt idx="376" formatCode="0.00">
                        <c:v>73.058638743455504</c:v>
                      </c:pt>
                      <c:pt idx="377" formatCode="0.00">
                        <c:v>72.505759162303676</c:v>
                      </c:pt>
                      <c:pt idx="378" formatCode="0.00">
                        <c:v>71.921465968586404</c:v>
                      </c:pt>
                      <c:pt idx="379" formatCode="0.00">
                        <c:v>71.305759162303673</c:v>
                      </c:pt>
                      <c:pt idx="380" formatCode="0.00">
                        <c:v>70.664921465968604</c:v>
                      </c:pt>
                      <c:pt idx="381" formatCode="0.00">
                        <c:v>69.998952879581168</c:v>
                      </c:pt>
                      <c:pt idx="382" formatCode="0.00">
                        <c:v>69.314136125654457</c:v>
                      </c:pt>
                      <c:pt idx="383" formatCode="0.00">
                        <c:v>68.610471204188485</c:v>
                      </c:pt>
                      <c:pt idx="384" formatCode="0.00">
                        <c:v>67.894240837696344</c:v>
                      </c:pt>
                      <c:pt idx="385" formatCode="0.00">
                        <c:v>67.16544502617802</c:v>
                      </c:pt>
                      <c:pt idx="386" formatCode="0.00">
                        <c:v>66.430366492146604</c:v>
                      </c:pt>
                      <c:pt idx="387" formatCode="0.00">
                        <c:v>65.689005235602096</c:v>
                      </c:pt>
                      <c:pt idx="388" formatCode="0.00">
                        <c:v>64.935078534031419</c:v>
                      </c:pt>
                      <c:pt idx="389" formatCode="0.00">
                        <c:v>64.168586387434559</c:v>
                      </c:pt>
                      <c:pt idx="390" formatCode="0.00">
                        <c:v>64.06858638743455</c:v>
                      </c:pt>
                      <c:pt idx="391" formatCode="0.00">
                        <c:v>63.968586387434556</c:v>
                      </c:pt>
                      <c:pt idx="392" formatCode="0.00">
                        <c:v>63.868586387434554</c:v>
                      </c:pt>
                      <c:pt idx="393" formatCode="0.00">
                        <c:v>63.768586387434553</c:v>
                      </c:pt>
                      <c:pt idx="394" formatCode="0.00">
                        <c:v>63.668586387434559</c:v>
                      </c:pt>
                      <c:pt idx="395" formatCode="0.00">
                        <c:v>63.568586387434557</c:v>
                      </c:pt>
                      <c:pt idx="396" formatCode="0.00">
                        <c:v>63.468586387434556</c:v>
                      </c:pt>
                      <c:pt idx="397" formatCode="0.00">
                        <c:v>63.368586387434554</c:v>
                      </c:pt>
                      <c:pt idx="398" formatCode="0.00">
                        <c:v>63.268586387434553</c:v>
                      </c:pt>
                      <c:pt idx="399" formatCode="0.00">
                        <c:v>63.168586387434559</c:v>
                      </c:pt>
                      <c:pt idx="400" formatCode="0.00">
                        <c:v>63.068586387434557</c:v>
                      </c:pt>
                      <c:pt idx="401" formatCode="0.00">
                        <c:v>62.968586387434556</c:v>
                      </c:pt>
                    </c:numCache>
                  </c:numRef>
                </c:yVal>
                <c:smooth val="1"/>
                <c:extLst xmlns:c15="http://schemas.microsoft.com/office/drawing/2012/chart">
                  <c:ext xmlns:c16="http://schemas.microsoft.com/office/drawing/2014/chart" uri="{C3380CC4-5D6E-409C-BE32-E72D297353CC}">
                    <c16:uniqueId val="{00000010-D61E-436D-BCDB-573FFFF646FA}"/>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'Figure 2.9'!$K$5</c15:sqref>
                        </c15:formulaRef>
                      </c:ext>
                    </c:extLst>
                    <c:strCache>
                      <c:ptCount val="1"/>
                      <c:pt idx="0">
                        <c:v>RK 295.8</c:v>
                      </c:pt>
                    </c:strCache>
                  </c:strRef>
                </c:tx>
                <c:spPr>
                  <a:ln w="19050" cap="rnd">
                    <a:solidFill>
                      <a:schemeClr val="accent4">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'Figure 2.9'!$A$7:$A$750</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'Figure 2.9'!$K$2:$K$750</c15:sqref>
                        </c15:formulaRef>
                      </c:ext>
                    </c:extLst>
                    <c:numCache>
                      <c:formatCode>General</c:formatCode>
                      <c:ptCount val="749"/>
                      <c:pt idx="2">
                        <c:v>0</c:v>
                      </c:pt>
                      <c:pt idx="3">
                        <c:v>0</c:v>
                      </c:pt>
                      <c:pt idx="384" formatCode="0.00">
                        <c:v>57.449738219895288</c:v>
                      </c:pt>
                      <c:pt idx="385" formatCode="0.00">
                        <c:v>57.456544502617803</c:v>
                      </c:pt>
                      <c:pt idx="386" formatCode="0.00">
                        <c:v>57.415706806282721</c:v>
                      </c:pt>
                      <c:pt idx="387" formatCode="0.00">
                        <c:v>57.374869109947646</c:v>
                      </c:pt>
                      <c:pt idx="388" formatCode="0.00">
                        <c:v>57.334031413612564</c:v>
                      </c:pt>
                      <c:pt idx="389" formatCode="0.00">
                        <c:v>57.293193717277482</c:v>
                      </c:pt>
                      <c:pt idx="390" formatCode="0.00">
                        <c:v>57.252356020942408</c:v>
                      </c:pt>
                      <c:pt idx="391" formatCode="0.00">
                        <c:v>57.211518324607333</c:v>
                      </c:pt>
                      <c:pt idx="392" formatCode="0.00">
                        <c:v>57.197905759162303</c:v>
                      </c:pt>
                      <c:pt idx="393" formatCode="0.00">
                        <c:v>57.184293193717281</c:v>
                      </c:pt>
                      <c:pt idx="394" formatCode="0.00">
                        <c:v>57.170680628272251</c:v>
                      </c:pt>
                      <c:pt idx="395" formatCode="0.00">
                        <c:v>57.157068062827221</c:v>
                      </c:pt>
                      <c:pt idx="396" formatCode="0.00">
                        <c:v>57.143455497382199</c:v>
                      </c:pt>
                      <c:pt idx="397" formatCode="0.00">
                        <c:v>57.129842931937176</c:v>
                      </c:pt>
                      <c:pt idx="398" formatCode="0.00">
                        <c:v>57.116230366492147</c:v>
                      </c:pt>
                      <c:pt idx="399" formatCode="0.00">
                        <c:v>57.102617801047117</c:v>
                      </c:pt>
                      <c:pt idx="400" formatCode="0.00">
                        <c:v>57.089005235602095</c:v>
                      </c:pt>
                      <c:pt idx="401" formatCode="0.00">
                        <c:v>57.075392670157072</c:v>
                      </c:pt>
                      <c:pt idx="402" formatCode="0.00">
                        <c:v>57.068586387434557</c:v>
                      </c:pt>
                      <c:pt idx="403" formatCode="0.00">
                        <c:v>57.061780104712042</c:v>
                      </c:pt>
                      <c:pt idx="404" formatCode="0.00">
                        <c:v>57.061780104712042</c:v>
                      </c:pt>
                      <c:pt idx="405" formatCode="0.00">
                        <c:v>57.061780104712042</c:v>
                      </c:pt>
                      <c:pt idx="406" formatCode="0.00">
                        <c:v>57.054973821989527</c:v>
                      </c:pt>
                      <c:pt idx="407" formatCode="0.00">
                        <c:v>57.048167539267013</c:v>
                      </c:pt>
                      <c:pt idx="408" formatCode="0.00">
                        <c:v>57.041361256544505</c:v>
                      </c:pt>
                      <c:pt idx="409" formatCode="0.00">
                        <c:v>58.075916230366495</c:v>
                      </c:pt>
                      <c:pt idx="410" formatCode="0.00">
                        <c:v>59.096858638743463</c:v>
                      </c:pt>
                      <c:pt idx="411" formatCode="0.00">
                        <c:v>60.104188481675394</c:v>
                      </c:pt>
                      <c:pt idx="412" formatCode="0.00">
                        <c:v>61.091099476439794</c:v>
                      </c:pt>
                      <c:pt idx="413" formatCode="0.00">
                        <c:v>62.057591623036657</c:v>
                      </c:pt>
                      <c:pt idx="414" formatCode="0.00">
                        <c:v>62.990052356020946</c:v>
                      </c:pt>
                      <c:pt idx="415" formatCode="0.00">
                        <c:v>63.888481675392676</c:v>
                      </c:pt>
                      <c:pt idx="416" formatCode="0.00">
                        <c:v>64.746073298429323</c:v>
                      </c:pt>
                      <c:pt idx="417" formatCode="0.00">
                        <c:v>65.562827225130903</c:v>
                      </c:pt>
                      <c:pt idx="418" formatCode="0.00">
                        <c:v>66.325130890052364</c:v>
                      </c:pt>
                      <c:pt idx="419" formatCode="0.00">
                        <c:v>67.032984293193721</c:v>
                      </c:pt>
                      <c:pt idx="420" formatCode="0.00">
                        <c:v>67.693193717277495</c:v>
                      </c:pt>
                      <c:pt idx="421" formatCode="0.00">
                        <c:v>68.305759162303673</c:v>
                      </c:pt>
                      <c:pt idx="422" formatCode="0.00">
                        <c:v>68.857068062827238</c:v>
                      </c:pt>
                      <c:pt idx="423" formatCode="0.00">
                        <c:v>69.347120418848178</c:v>
                      </c:pt>
                      <c:pt idx="424" formatCode="0.00">
                        <c:v>69.755497382198968</c:v>
                      </c:pt>
                      <c:pt idx="425" formatCode="0.00">
                        <c:v>70.082198952879594</c:v>
                      </c:pt>
                      <c:pt idx="426" formatCode="0.00">
                        <c:v>70.306806282722533</c:v>
                      </c:pt>
                      <c:pt idx="427" formatCode="0.00">
                        <c:v>70.429319371727772</c:v>
                      </c:pt>
                      <c:pt idx="428" formatCode="0.00">
                        <c:v>70.497382198952906</c:v>
                      </c:pt>
                      <c:pt idx="429" formatCode="0.00">
                        <c:v>70.510994764397935</c:v>
                      </c:pt>
                      <c:pt idx="430" formatCode="0.00">
                        <c:v>70.517801047120443</c:v>
                      </c:pt>
                      <c:pt idx="431" formatCode="0.00">
                        <c:v>70.517801047120443</c:v>
                      </c:pt>
                      <c:pt idx="432" formatCode="0.00">
                        <c:v>70.490575916230384</c:v>
                      </c:pt>
                      <c:pt idx="433" formatCode="0.00">
                        <c:v>70.436125654450279</c:v>
                      </c:pt>
                      <c:pt idx="434" formatCode="0.00">
                        <c:v>70.347643979057608</c:v>
                      </c:pt>
                      <c:pt idx="435" formatCode="0.00">
                        <c:v>70.22513089005237</c:v>
                      </c:pt>
                      <c:pt idx="436" formatCode="0.00">
                        <c:v>70.054973821989549</c:v>
                      </c:pt>
                      <c:pt idx="437" formatCode="0.00">
                        <c:v>69.837172774869131</c:v>
                      </c:pt>
                      <c:pt idx="438" formatCode="0.00">
                        <c:v>69.564921465968609</c:v>
                      </c:pt>
                      <c:pt idx="439" formatCode="0.00">
                        <c:v>69.238219895287969</c:v>
                      </c:pt>
                      <c:pt idx="440" formatCode="0.00">
                        <c:v>68.86387434554976</c:v>
                      </c:pt>
                      <c:pt idx="441" formatCode="0.00">
                        <c:v>68.441884816753941</c:v>
                      </c:pt>
                      <c:pt idx="442" formatCode="0.00">
                        <c:v>67.972251308900539</c:v>
                      </c:pt>
                      <c:pt idx="443" formatCode="0.00">
                        <c:v>67.45497382198954</c:v>
                      </c:pt>
                      <c:pt idx="444" formatCode="0.00">
                        <c:v>66.896858638743467</c:v>
                      </c:pt>
                      <c:pt idx="445" formatCode="0.00">
                        <c:v>66.297905759162319</c:v>
                      </c:pt>
                      <c:pt idx="446" formatCode="0.00">
                        <c:v>65.66492146596859</c:v>
                      </c:pt>
                      <c:pt idx="447" formatCode="0.00">
                        <c:v>64.997905759162308</c:v>
                      </c:pt>
                      <c:pt idx="448" formatCode="0.00">
                        <c:v>64.30366492146598</c:v>
                      </c:pt>
                      <c:pt idx="449" formatCode="0.00">
                        <c:v>63.582198952879587</c:v>
                      </c:pt>
                      <c:pt idx="450" formatCode="0.00">
                        <c:v>62.840314136125663</c:v>
                      </c:pt>
                      <c:pt idx="451" formatCode="0.00">
                        <c:v>62.078010471204195</c:v>
                      </c:pt>
                      <c:pt idx="452" formatCode="0.00">
                        <c:v>61.302094240837704</c:v>
                      </c:pt>
                      <c:pt idx="453" formatCode="0.00">
                        <c:v>60.512565445026183</c:v>
                      </c:pt>
                      <c:pt idx="454" formatCode="0.00">
                        <c:v>59.716230366492148</c:v>
                      </c:pt>
                      <c:pt idx="455" formatCode="0.00">
                        <c:v>58.913089005235605</c:v>
                      </c:pt>
                      <c:pt idx="456" formatCode="0.00">
                        <c:v>58.096335078534032</c:v>
                      </c:pt>
                      <c:pt idx="457" formatCode="0.00">
                        <c:v>57.265968586387437</c:v>
                      </c:pt>
                      <c:pt idx="458" formatCode="0.00">
                        <c:v>57.115968586387439</c:v>
                      </c:pt>
                      <c:pt idx="459" formatCode="0.00">
                        <c:v>56.965968586387433</c:v>
                      </c:pt>
                      <c:pt idx="460" formatCode="0.00">
                        <c:v>56.815968586387434</c:v>
                      </c:pt>
                      <c:pt idx="461" formatCode="0.00">
                        <c:v>56.665968586387436</c:v>
                      </c:pt>
                      <c:pt idx="462" formatCode="0.00">
                        <c:v>56.515968586387437</c:v>
                      </c:pt>
                      <c:pt idx="463" formatCode="0.00">
                        <c:v>56.365968586387439</c:v>
                      </c:pt>
                      <c:pt idx="464" formatCode="0.00">
                        <c:v>56.215968586387433</c:v>
                      </c:pt>
                      <c:pt idx="465" formatCode="0.00">
                        <c:v>56.065968586387434</c:v>
                      </c:pt>
                      <c:pt idx="466" formatCode="0.00">
                        <c:v>55.915968586387436</c:v>
                      </c:pt>
                      <c:pt idx="467" formatCode="0.00">
                        <c:v>55.765968586387437</c:v>
                      </c:pt>
                      <c:pt idx="468" formatCode="0.00">
                        <c:v>55.615968586387439</c:v>
                      </c:pt>
                      <c:pt idx="469" formatCode="0.00">
                        <c:v>55.465968586387433</c:v>
                      </c:pt>
                      <c:pt idx="470" formatCode="0.00">
                        <c:v>55.315968586387434</c:v>
                      </c:pt>
                    </c:numCache>
                  </c:numRef>
                </c:yVal>
                <c:smooth val="1"/>
                <c:extLst xmlns:c15="http://schemas.microsoft.com/office/drawing/2012/chart">
                  <c:ext xmlns:c16="http://schemas.microsoft.com/office/drawing/2014/chart" uri="{C3380CC4-5D6E-409C-BE32-E72D297353CC}">
                    <c16:uniqueId val="{00000011-D61E-436D-BCDB-573FFFF646FA}"/>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'Figure 2.9'!$L$5</c15:sqref>
                        </c15:formulaRef>
                      </c:ext>
                    </c:extLst>
                    <c:strCache>
                      <c:ptCount val="1"/>
                      <c:pt idx="0">
                        <c:v>RK 377.6</c:v>
                      </c:pt>
                    </c:strCache>
                  </c:strRef>
                </c:tx>
                <c:spPr>
                  <a:ln w="19050" cap="rnd">
                    <a:solidFill>
                      <a:schemeClr val="accent5">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'Figure 2.9'!$A$7:$A$750</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'Figure 2.9'!$L$2:$L$750</c15:sqref>
                        </c15:formulaRef>
                      </c:ext>
                    </c:extLst>
                    <c:numCache>
                      <c:formatCode>General</c:formatCode>
                      <c:ptCount val="749"/>
                      <c:pt idx="2">
                        <c:v>0</c:v>
                      </c:pt>
                      <c:pt idx="3">
                        <c:v>0</c:v>
                      </c:pt>
                      <c:pt idx="514" formatCode="0.0000">
                        <c:v>60.775916230366491</c:v>
                      </c:pt>
                      <c:pt idx="515" formatCode="0.0000">
                        <c:v>60.775916230366491</c:v>
                      </c:pt>
                      <c:pt idx="516" formatCode="0.0000">
                        <c:v>60.775916230366491</c:v>
                      </c:pt>
                      <c:pt idx="517" formatCode="0.0000">
                        <c:v>60.77094240837696</c:v>
                      </c:pt>
                      <c:pt idx="518" formatCode="0.0000">
                        <c:v>60.765968586387437</c:v>
                      </c:pt>
                      <c:pt idx="519" formatCode="0.0000">
                        <c:v>60.760994764397907</c:v>
                      </c:pt>
                      <c:pt idx="520" formatCode="0.0000">
                        <c:v>61.517015706806284</c:v>
                      </c:pt>
                      <c:pt idx="521" formatCode="0.0000">
                        <c:v>62.263089005235607</c:v>
                      </c:pt>
                      <c:pt idx="522" formatCode="0.0000">
                        <c:v>62.999214659685869</c:v>
                      </c:pt>
                      <c:pt idx="523" formatCode="0.0000">
                        <c:v>63.72041884816754</c:v>
                      </c:pt>
                      <c:pt idx="524" formatCode="0.0000">
                        <c:v>64.426701570680635</c:v>
                      </c:pt>
                      <c:pt idx="525" formatCode="0.0000">
                        <c:v>65.108115183246071</c:v>
                      </c:pt>
                      <c:pt idx="526" formatCode="0.0000">
                        <c:v>65.764659685863876</c:v>
                      </c:pt>
                      <c:pt idx="527" formatCode="0.0000">
                        <c:v>66.391361256544513</c:v>
                      </c:pt>
                      <c:pt idx="528" formatCode="0.0000">
                        <c:v>66.988219895287969</c:v>
                      </c:pt>
                      <c:pt idx="529" formatCode="0.0000">
                        <c:v>67.545287958115196</c:v>
                      </c:pt>
                      <c:pt idx="530" formatCode="0.0000">
                        <c:v>68.062565445026195</c:v>
                      </c:pt>
                      <c:pt idx="531" formatCode="0.0000">
                        <c:v>68.545026178010488</c:v>
                      </c:pt>
                      <c:pt idx="532" formatCode="0.0000">
                        <c:v>68.992670157068076</c:v>
                      </c:pt>
                      <c:pt idx="533" formatCode="0.0000">
                        <c:v>69.395549738219913</c:v>
                      </c:pt>
                      <c:pt idx="534" formatCode="0.0000">
                        <c:v>69.753664921465983</c:v>
                      </c:pt>
                      <c:pt idx="535" formatCode="0.0000">
                        <c:v>70.052094240837718</c:v>
                      </c:pt>
                      <c:pt idx="536" formatCode="0.0000">
                        <c:v>70.290837696335103</c:v>
                      </c:pt>
                      <c:pt idx="537" formatCode="0.0000">
                        <c:v>70.454973821989554</c:v>
                      </c:pt>
                      <c:pt idx="538" formatCode="0.0000">
                        <c:v>70.544502617801072</c:v>
                      </c:pt>
                      <c:pt idx="539" formatCode="0.0000">
                        <c:v>70.594240837696361</c:v>
                      </c:pt>
                      <c:pt idx="540" formatCode="0.0000">
                        <c:v>70.604188481675422</c:v>
                      </c:pt>
                      <c:pt idx="541" formatCode="0.0000">
                        <c:v>70.609162303664945</c:v>
                      </c:pt>
                      <c:pt idx="542" formatCode="0.0000">
                        <c:v>70.609162303664945</c:v>
                      </c:pt>
                      <c:pt idx="543" formatCode="0.0000">
                        <c:v>70.589267015706838</c:v>
                      </c:pt>
                      <c:pt idx="544" formatCode="0.0000">
                        <c:v>70.549476439790595</c:v>
                      </c:pt>
                      <c:pt idx="545" formatCode="0.0000">
                        <c:v>70.484816753926722</c:v>
                      </c:pt>
                      <c:pt idx="546" formatCode="0.0000">
                        <c:v>70.395287958115205</c:v>
                      </c:pt>
                      <c:pt idx="547" formatCode="0.0000">
                        <c:v>70.270942408376982</c:v>
                      </c:pt>
                      <c:pt idx="548" formatCode="0.0000">
                        <c:v>70.111780104712068</c:v>
                      </c:pt>
                      <c:pt idx="549" formatCode="0.0000">
                        <c:v>69.912827225130911</c:v>
                      </c:pt>
                      <c:pt idx="550" formatCode="0.0000">
                        <c:v>69.674083769633526</c:v>
                      </c:pt>
                      <c:pt idx="551" formatCode="0.0000">
                        <c:v>69.40052356020945</c:v>
                      </c:pt>
                      <c:pt idx="552" formatCode="0.0000">
                        <c:v>69.092146596858655</c:v>
                      </c:pt>
                      <c:pt idx="553" formatCode="0.0000">
                        <c:v>68.748952879581168</c:v>
                      </c:pt>
                      <c:pt idx="554" formatCode="0.0000">
                        <c:v>68.370942408376976</c:v>
                      </c:pt>
                      <c:pt idx="555" formatCode="0.0000">
                        <c:v>67.963089005235616</c:v>
                      </c:pt>
                      <c:pt idx="556" formatCode="0.0000">
                        <c:v>67.525392670157075</c:v>
                      </c:pt>
                      <c:pt idx="557" formatCode="0.0000">
                        <c:v>67.062827225130903</c:v>
                      </c:pt>
                      <c:pt idx="558" formatCode="0.0000">
                        <c:v>66.575392670157072</c:v>
                      </c:pt>
                      <c:pt idx="559" formatCode="0.0000">
                        <c:v>66.068062827225148</c:v>
                      </c:pt>
                      <c:pt idx="560" formatCode="0.0000">
                        <c:v>65.540837696335089</c:v>
                      </c:pt>
                      <c:pt idx="561" formatCode="0.0000">
                        <c:v>64.998691099476446</c:v>
                      </c:pt>
                      <c:pt idx="562" formatCode="0.0000">
                        <c:v>64.441623036649219</c:v>
                      </c:pt>
                      <c:pt idx="563" formatCode="0.0000">
                        <c:v>63.874607329842938</c:v>
                      </c:pt>
                      <c:pt idx="564" formatCode="0.0000">
                        <c:v>63.297643979057597</c:v>
                      </c:pt>
                      <c:pt idx="565" formatCode="0.0000">
                        <c:v>62.715706806282725</c:v>
                      </c:pt>
                      <c:pt idx="566" formatCode="0.0000">
                        <c:v>62.12879581151833</c:v>
                      </c:pt>
                      <c:pt idx="567" formatCode="0.0000">
                        <c:v>61.531937172774875</c:v>
                      </c:pt>
                      <c:pt idx="568" formatCode="0.0000">
                        <c:v>60.925130890052358</c:v>
                      </c:pt>
                      <c:pt idx="569" formatCode="0.0000">
                        <c:v>60.835130890052355</c:v>
                      </c:pt>
                      <c:pt idx="570" formatCode="0.0000">
                        <c:v>60.745130890052359</c:v>
                      </c:pt>
                      <c:pt idx="571" formatCode="0.0000">
                        <c:v>60.655130890052355</c:v>
                      </c:pt>
                      <c:pt idx="572" formatCode="0.0000">
                        <c:v>60.565130890052359</c:v>
                      </c:pt>
                      <c:pt idx="573" formatCode="0.0000">
                        <c:v>60.475130890052355</c:v>
                      </c:pt>
                      <c:pt idx="574" formatCode="0.0000">
                        <c:v>60.385130890052359</c:v>
                      </c:pt>
                      <c:pt idx="575" formatCode="0.0000">
                        <c:v>60.295130890052356</c:v>
                      </c:pt>
                      <c:pt idx="576" formatCode="0.0000">
                        <c:v>60.205130890052359</c:v>
                      </c:pt>
                      <c:pt idx="577" formatCode="0.0000">
                        <c:v>60.115130890052356</c:v>
                      </c:pt>
                      <c:pt idx="578" formatCode="0.0000">
                        <c:v>60.02513089005236</c:v>
                      </c:pt>
                      <c:pt idx="579" formatCode="0.0000">
                        <c:v>59.935130890052356</c:v>
                      </c:pt>
                      <c:pt idx="580" formatCode="0.0000">
                        <c:v>59.84513089005236</c:v>
                      </c:pt>
                      <c:pt idx="656" formatCode="#,##0.00">
                        <c:v>0</c:v>
                      </c:pt>
                      <c:pt idx="657" formatCode="#,##0.00">
                        <c:v>0</c:v>
                      </c:pt>
                      <c:pt idx="658" formatCode="#,##0.00">
                        <c:v>0</c:v>
                      </c:pt>
                      <c:pt idx="659" formatCode="#,##0.00">
                        <c:v>0</c:v>
                      </c:pt>
                      <c:pt idx="660" formatCode="#,##0.00">
                        <c:v>0</c:v>
                      </c:pt>
                      <c:pt idx="661" formatCode="#,##0.00">
                        <c:v>0</c:v>
                      </c:pt>
                      <c:pt idx="662" formatCode="#,##0.00">
                        <c:v>0</c:v>
                      </c:pt>
                      <c:pt idx="663" formatCode="#,##0.00">
                        <c:v>0</c:v>
                      </c:pt>
                      <c:pt idx="664" formatCode="#,##0.00">
                        <c:v>0</c:v>
                      </c:pt>
                      <c:pt idx="665" formatCode="#,##0.00">
                        <c:v>0</c:v>
                      </c:pt>
                      <c:pt idx="666" formatCode="#,##0.00">
                        <c:v>0</c:v>
                      </c:pt>
                      <c:pt idx="667" formatCode="#,##0.00">
                        <c:v>0</c:v>
                      </c:pt>
                      <c:pt idx="668" formatCode="#,##0.00">
                        <c:v>0</c:v>
                      </c:pt>
                      <c:pt idx="669" formatCode="#,##0.00">
                        <c:v>0</c:v>
                      </c:pt>
                      <c:pt idx="670" formatCode="#,##0.00">
                        <c:v>0</c:v>
                      </c:pt>
                      <c:pt idx="671" formatCode="#,##0.00">
                        <c:v>0</c:v>
                      </c:pt>
                      <c:pt idx="672" formatCode="#,##0.00">
                        <c:v>0</c:v>
                      </c:pt>
                      <c:pt idx="673" formatCode="#,##0.00">
                        <c:v>0</c:v>
                      </c:pt>
                      <c:pt idx="674" formatCode="#,##0.00">
                        <c:v>0</c:v>
                      </c:pt>
                      <c:pt idx="675" formatCode="#,##0.00">
                        <c:v>0</c:v>
                      </c:pt>
                      <c:pt idx="676" formatCode="#,##0.00">
                        <c:v>0</c:v>
                      </c:pt>
                      <c:pt idx="677" formatCode="#,##0.00">
                        <c:v>0</c:v>
                      </c:pt>
                      <c:pt idx="678" formatCode="#,##0.00">
                        <c:v>0</c:v>
                      </c:pt>
                      <c:pt idx="679" formatCode="#,##0.00">
                        <c:v>0</c:v>
                      </c:pt>
                      <c:pt idx="680" formatCode="#,##0.00">
                        <c:v>0</c:v>
                      </c:pt>
                      <c:pt idx="681" formatCode="#,##0.00">
                        <c:v>0</c:v>
                      </c:pt>
                      <c:pt idx="682" formatCode="#,##0.00">
                        <c:v>0</c:v>
                      </c:pt>
                      <c:pt idx="683" formatCode="#,##0.00">
                        <c:v>0</c:v>
                      </c:pt>
                      <c:pt idx="684" formatCode="#,##0.00">
                        <c:v>0</c:v>
                      </c:pt>
                      <c:pt idx="685" formatCode="#,##0.00">
                        <c:v>0</c:v>
                      </c:pt>
                      <c:pt idx="686" formatCode="#,##0.00">
                        <c:v>0</c:v>
                      </c:pt>
                      <c:pt idx="687" formatCode="#,##0.00">
                        <c:v>0</c:v>
                      </c:pt>
                      <c:pt idx="688" formatCode="#,##0.00">
                        <c:v>0</c:v>
                      </c:pt>
                      <c:pt idx="689" formatCode="#,##0.00">
                        <c:v>0</c:v>
                      </c:pt>
                      <c:pt idx="690" formatCode="#,##0.00">
                        <c:v>0</c:v>
                      </c:pt>
                      <c:pt idx="691" formatCode="#,##0.00">
                        <c:v>0</c:v>
                      </c:pt>
                      <c:pt idx="692" formatCode="#,##0.00">
                        <c:v>0</c:v>
                      </c:pt>
                      <c:pt idx="693" formatCode="#,##0.00">
                        <c:v>0</c:v>
                      </c:pt>
                      <c:pt idx="694" formatCode="#,##0.00">
                        <c:v>0</c:v>
                      </c:pt>
                      <c:pt idx="695" formatCode="#,##0.00">
                        <c:v>0</c:v>
                      </c:pt>
                    </c:numCache>
                  </c:numRef>
                </c:yVal>
                <c:smooth val="1"/>
                <c:extLst xmlns:c15="http://schemas.microsoft.com/office/drawing/2012/chart">
                  <c:ext xmlns:c16="http://schemas.microsoft.com/office/drawing/2014/chart" uri="{C3380CC4-5D6E-409C-BE32-E72D297353CC}">
                    <c16:uniqueId val="{00000012-D61E-436D-BCDB-573FFFF646FA}"/>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'Figure 2.9'!$M$5</c15:sqref>
                        </c15:formulaRef>
                      </c:ext>
                    </c:extLst>
                    <c:strCache>
                      <c:ptCount val="1"/>
                      <c:pt idx="0">
                        <c:v>RK 421.3</c:v>
                      </c:pt>
                    </c:strCache>
                  </c:strRef>
                </c:tx>
                <c:spPr>
                  <a:ln w="19050" cap="rnd">
                    <a:solidFill>
                      <a:schemeClr val="accent6">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'Figure 2.9'!$A$7:$A$750</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'Figure 2.9'!$M$2:$M$750</c15:sqref>
                        </c15:formulaRef>
                      </c:ext>
                    </c:extLst>
                    <c:numCache>
                      <c:formatCode>General</c:formatCode>
                      <c:ptCount val="749"/>
                      <c:pt idx="2">
                        <c:v>0</c:v>
                      </c:pt>
                      <c:pt idx="3">
                        <c:v>0</c:v>
                      </c:pt>
                      <c:pt idx="568" formatCode="0.00">
                        <c:v>94.775916230366491</c:v>
                      </c:pt>
                      <c:pt idx="569" formatCode="0.00">
                        <c:v>94.775916230366491</c:v>
                      </c:pt>
                      <c:pt idx="570" formatCode="0.00">
                        <c:v>94.775916230366491</c:v>
                      </c:pt>
                      <c:pt idx="571" formatCode="0.00">
                        <c:v>94.770942408376968</c:v>
                      </c:pt>
                      <c:pt idx="572" formatCode="0.00">
                        <c:v>94.76596858638743</c:v>
                      </c:pt>
                      <c:pt idx="573" formatCode="0.00">
                        <c:v>94.760994764397907</c:v>
                      </c:pt>
                      <c:pt idx="574" formatCode="0.00">
                        <c:v>95.517015706806291</c:v>
                      </c:pt>
                      <c:pt idx="575" formatCode="0.00">
                        <c:v>96.263089005235599</c:v>
                      </c:pt>
                      <c:pt idx="576" formatCode="0.00">
                        <c:v>96.999214659685862</c:v>
                      </c:pt>
                      <c:pt idx="577" formatCode="0.00">
                        <c:v>97.72041884816754</c:v>
                      </c:pt>
                      <c:pt idx="578" formatCode="0.00">
                        <c:v>98.426701570680635</c:v>
                      </c:pt>
                      <c:pt idx="579" formatCode="0.00">
                        <c:v>99.108115183246071</c:v>
                      </c:pt>
                      <c:pt idx="580" formatCode="0.00">
                        <c:v>99.764659685863876</c:v>
                      </c:pt>
                      <c:pt idx="581" formatCode="0.00">
                        <c:v>100.39136125654451</c:v>
                      </c:pt>
                      <c:pt idx="582" formatCode="0.00">
                        <c:v>100.98821989528797</c:v>
                      </c:pt>
                      <c:pt idx="583" formatCode="0.00">
                        <c:v>101.5452879581152</c:v>
                      </c:pt>
                      <c:pt idx="584" formatCode="0.00">
                        <c:v>102.06256544502619</c:v>
                      </c:pt>
                      <c:pt idx="585" formatCode="0.00">
                        <c:v>102.54502617801049</c:v>
                      </c:pt>
                      <c:pt idx="586" formatCode="0.00">
                        <c:v>102.99267015706808</c:v>
                      </c:pt>
                      <c:pt idx="587" formatCode="0.00">
                        <c:v>103.39554973821991</c:v>
                      </c:pt>
                      <c:pt idx="588" formatCode="0.00">
                        <c:v>103.75366492146598</c:v>
                      </c:pt>
                      <c:pt idx="589" formatCode="0.00">
                        <c:v>104.05209424083772</c:v>
                      </c:pt>
                      <c:pt idx="590" formatCode="0.00">
                        <c:v>104.2908376963351</c:v>
                      </c:pt>
                      <c:pt idx="591" formatCode="0.00">
                        <c:v>104.45497382198955</c:v>
                      </c:pt>
                      <c:pt idx="592" formatCode="0.00">
                        <c:v>104.54450261780107</c:v>
                      </c:pt>
                      <c:pt idx="593" formatCode="0.00">
                        <c:v>104.59424083769636</c:v>
                      </c:pt>
                      <c:pt idx="594" formatCode="0.00">
                        <c:v>104.60418848167542</c:v>
                      </c:pt>
                      <c:pt idx="595" formatCode="0.00">
                        <c:v>104.60916230366495</c:v>
                      </c:pt>
                      <c:pt idx="596" formatCode="0.00">
                        <c:v>104.60916230366495</c:v>
                      </c:pt>
                      <c:pt idx="597" formatCode="0.00">
                        <c:v>104.58926701570684</c:v>
                      </c:pt>
                      <c:pt idx="598" formatCode="0.00">
                        <c:v>104.5494764397906</c:v>
                      </c:pt>
                      <c:pt idx="599" formatCode="0.00">
                        <c:v>104.48481675392672</c:v>
                      </c:pt>
                      <c:pt idx="600" formatCode="0.00">
                        <c:v>104.3952879581152</c:v>
                      </c:pt>
                      <c:pt idx="601" formatCode="0.00">
                        <c:v>104.27094240837698</c:v>
                      </c:pt>
                      <c:pt idx="602" formatCode="0.00">
                        <c:v>104.11178010471207</c:v>
                      </c:pt>
                      <c:pt idx="603" formatCode="0.00">
                        <c:v>103.91282722513091</c:v>
                      </c:pt>
                      <c:pt idx="604" formatCode="0.00">
                        <c:v>103.67408376963353</c:v>
                      </c:pt>
                      <c:pt idx="605" formatCode="0.00">
                        <c:v>103.40052356020945</c:v>
                      </c:pt>
                      <c:pt idx="606" formatCode="0.00">
                        <c:v>103.09214659685865</c:v>
                      </c:pt>
                      <c:pt idx="607" formatCode="0.00">
                        <c:v>102.74895287958117</c:v>
                      </c:pt>
                      <c:pt idx="608" formatCode="0.00">
                        <c:v>102.37094240837698</c:v>
                      </c:pt>
                      <c:pt idx="609" formatCode="0.00">
                        <c:v>101.96308900523562</c:v>
                      </c:pt>
                      <c:pt idx="610" formatCode="0.00">
                        <c:v>101.52539267015707</c:v>
                      </c:pt>
                      <c:pt idx="611" formatCode="0.00">
                        <c:v>101.0628272251309</c:v>
                      </c:pt>
                      <c:pt idx="612" formatCode="0.00">
                        <c:v>100.57539267015707</c:v>
                      </c:pt>
                      <c:pt idx="613" formatCode="0.00">
                        <c:v>100.06806282722515</c:v>
                      </c:pt>
                      <c:pt idx="614" formatCode="0.00">
                        <c:v>99.540837696335089</c:v>
                      </c:pt>
                      <c:pt idx="615" formatCode="0.00">
                        <c:v>98.998691099476446</c:v>
                      </c:pt>
                      <c:pt idx="616" formatCode="0.00">
                        <c:v>98.441623036649219</c:v>
                      </c:pt>
                      <c:pt idx="617" formatCode="0.00">
                        <c:v>97.874607329842931</c:v>
                      </c:pt>
                      <c:pt idx="618" formatCode="0.00">
                        <c:v>97.297643979057597</c:v>
                      </c:pt>
                      <c:pt idx="619" formatCode="0.00">
                        <c:v>96.715706806282725</c:v>
                      </c:pt>
                      <c:pt idx="620" formatCode="0.00">
                        <c:v>96.12879581151833</c:v>
                      </c:pt>
                      <c:pt idx="621" formatCode="0.00">
                        <c:v>95.531937172774875</c:v>
                      </c:pt>
                      <c:pt idx="622" formatCode="0.00">
                        <c:v>94.925130890052358</c:v>
                      </c:pt>
                      <c:pt idx="623" formatCode="0.00">
                        <c:v>94.835130890052355</c:v>
                      </c:pt>
                      <c:pt idx="624" formatCode="0.00">
                        <c:v>94.745130890052351</c:v>
                      </c:pt>
                      <c:pt idx="625" formatCode="0.00">
                        <c:v>94.655130890052362</c:v>
                      </c:pt>
                      <c:pt idx="626" formatCode="0.00">
                        <c:v>94.565130890052359</c:v>
                      </c:pt>
                      <c:pt idx="627" formatCode="0.00">
                        <c:v>94.475130890052355</c:v>
                      </c:pt>
                      <c:pt idx="628" formatCode="0.00">
                        <c:v>94.385130890052352</c:v>
                      </c:pt>
                      <c:pt idx="629" formatCode="0.00">
                        <c:v>94.295130890052363</c:v>
                      </c:pt>
                      <c:pt idx="630" formatCode="0.00">
                        <c:v>94.205130890052359</c:v>
                      </c:pt>
                      <c:pt idx="631" formatCode="0.00">
                        <c:v>94.115130890052356</c:v>
                      </c:pt>
                      <c:pt idx="632" formatCode="0.00">
                        <c:v>94.025130890052353</c:v>
                      </c:pt>
                      <c:pt idx="633" formatCode="0.00">
                        <c:v>93.935130890052363</c:v>
                      </c:pt>
                      <c:pt idx="634" formatCode="0.00">
                        <c:v>93.84513089005236</c:v>
                      </c:pt>
                      <c:pt idx="681" formatCode="#,##0.00">
                        <c:v>0</c:v>
                      </c:pt>
                      <c:pt idx="682" formatCode="#,##0.00">
                        <c:v>0</c:v>
                      </c:pt>
                      <c:pt idx="683" formatCode="#,##0.00">
                        <c:v>0</c:v>
                      </c:pt>
                      <c:pt idx="684" formatCode="#,##0.00">
                        <c:v>0</c:v>
                      </c:pt>
                      <c:pt idx="685" formatCode="#,##0.00">
                        <c:v>0</c:v>
                      </c:pt>
                      <c:pt idx="686" formatCode="#,##0.00">
                        <c:v>0</c:v>
                      </c:pt>
                      <c:pt idx="687" formatCode="#,##0.00">
                        <c:v>0</c:v>
                      </c:pt>
                      <c:pt idx="688" formatCode="#,##0.00">
                        <c:v>0</c:v>
                      </c:pt>
                      <c:pt idx="689" formatCode="#,##0.00">
                        <c:v>0</c:v>
                      </c:pt>
                      <c:pt idx="690" formatCode="#,##0.00">
                        <c:v>0</c:v>
                      </c:pt>
                      <c:pt idx="691" formatCode="#,##0.00">
                        <c:v>0</c:v>
                      </c:pt>
                      <c:pt idx="692" formatCode="#,##0.00">
                        <c:v>0</c:v>
                      </c:pt>
                      <c:pt idx="693" formatCode="#,##0.00">
                        <c:v>0</c:v>
                      </c:pt>
                      <c:pt idx="694" formatCode="#,##0.00">
                        <c:v>0</c:v>
                      </c:pt>
                      <c:pt idx="695" formatCode="#,##0.00">
                        <c:v>0</c:v>
                      </c:pt>
                      <c:pt idx="696" formatCode="#,##0.00">
                        <c:v>0</c:v>
                      </c:pt>
                      <c:pt idx="697" formatCode="#,##0.00">
                        <c:v>0</c:v>
                      </c:pt>
                      <c:pt idx="698" formatCode="#,##0.00">
                        <c:v>0</c:v>
                      </c:pt>
                      <c:pt idx="699" formatCode="#,##0.00">
                        <c:v>0</c:v>
                      </c:pt>
                      <c:pt idx="700" formatCode="#,##0.00">
                        <c:v>0</c:v>
                      </c:pt>
                      <c:pt idx="701" formatCode="#,##0.00">
                        <c:v>0</c:v>
                      </c:pt>
                      <c:pt idx="702" formatCode="#,##0.00">
                        <c:v>0</c:v>
                      </c:pt>
                      <c:pt idx="703" formatCode="#,##0.00">
                        <c:v>0</c:v>
                      </c:pt>
                      <c:pt idx="704" formatCode="#,##0.00">
                        <c:v>0</c:v>
                      </c:pt>
                      <c:pt idx="705" formatCode="#,##0.00">
                        <c:v>0</c:v>
                      </c:pt>
                      <c:pt idx="706" formatCode="#,##0.00">
                        <c:v>0</c:v>
                      </c:pt>
                      <c:pt idx="707" formatCode="#,##0.00">
                        <c:v>0</c:v>
                      </c:pt>
                      <c:pt idx="708" formatCode="#,##0.00">
                        <c:v>0</c:v>
                      </c:pt>
                      <c:pt idx="709" formatCode="#,##0.00">
                        <c:v>0</c:v>
                      </c:pt>
                      <c:pt idx="710" formatCode="#,##0.00">
                        <c:v>0</c:v>
                      </c:pt>
                      <c:pt idx="711" formatCode="#,##0.00">
                        <c:v>0</c:v>
                      </c:pt>
                      <c:pt idx="712" formatCode="#,##0.00">
                        <c:v>0</c:v>
                      </c:pt>
                      <c:pt idx="713" formatCode="#,##0.00">
                        <c:v>0</c:v>
                      </c:pt>
                      <c:pt idx="714" formatCode="#,##0.00">
                        <c:v>0</c:v>
                      </c:pt>
                      <c:pt idx="715" formatCode="#,##0.00">
                        <c:v>0</c:v>
                      </c:pt>
                      <c:pt idx="716" formatCode="#,##0.00">
                        <c:v>0</c:v>
                      </c:pt>
                      <c:pt idx="717" formatCode="#,##0.00">
                        <c:v>0</c:v>
                      </c:pt>
                      <c:pt idx="718" formatCode="#,##0.00">
                        <c:v>0</c:v>
                      </c:pt>
                      <c:pt idx="719" formatCode="#,##0.00">
                        <c:v>0</c:v>
                      </c:pt>
                      <c:pt idx="720" formatCode="#,##0.00">
                        <c:v>0</c:v>
                      </c:pt>
                      <c:pt idx="721" formatCode="#,##0.00">
                        <c:v>0</c:v>
                      </c:pt>
                      <c:pt idx="722" formatCode="#,##0.00">
                        <c:v>0</c:v>
                      </c:pt>
                      <c:pt idx="723" formatCode="#,##0.00">
                        <c:v>0</c:v>
                      </c:pt>
                      <c:pt idx="724" formatCode="#,##0.00">
                        <c:v>0</c:v>
                      </c:pt>
                      <c:pt idx="725" formatCode="#,##0.00">
                        <c:v>0</c:v>
                      </c:pt>
                      <c:pt idx="726" formatCode="#,##0.00">
                        <c:v>0</c:v>
                      </c:pt>
                      <c:pt idx="727" formatCode="#,##0.00">
                        <c:v>0</c:v>
                      </c:pt>
                      <c:pt idx="728" formatCode="#,##0.00">
                        <c:v>0</c:v>
                      </c:pt>
                      <c:pt idx="729" formatCode="#,##0.00">
                        <c:v>0</c:v>
                      </c:pt>
                      <c:pt idx="730" formatCode="#,##0.00">
                        <c:v>0</c:v>
                      </c:pt>
                      <c:pt idx="731" formatCode="#,##0.00">
                        <c:v>0</c:v>
                      </c:pt>
                      <c:pt idx="732" formatCode="#,##0.00">
                        <c:v>0</c:v>
                      </c:pt>
                      <c:pt idx="733" formatCode="#,##0.00">
                        <c:v>0</c:v>
                      </c:pt>
                      <c:pt idx="734" formatCode="#,##0.00">
                        <c:v>0</c:v>
                      </c:pt>
                      <c:pt idx="735" formatCode="#,##0.00">
                        <c:v>0</c:v>
                      </c:pt>
                      <c:pt idx="736" formatCode="#,##0.00">
                        <c:v>0</c:v>
                      </c:pt>
                      <c:pt idx="737" formatCode="#,##0.00">
                        <c:v>0</c:v>
                      </c:pt>
                      <c:pt idx="738" formatCode="#,##0.00">
                        <c:v>0</c:v>
                      </c:pt>
                      <c:pt idx="739" formatCode="#,##0.00">
                        <c:v>0</c:v>
                      </c:pt>
                      <c:pt idx="740" formatCode="#,##0.00">
                        <c:v>0</c:v>
                      </c:pt>
                      <c:pt idx="741" formatCode="#,##0.00">
                        <c:v>0</c:v>
                      </c:pt>
                      <c:pt idx="742" formatCode="#,##0.00">
                        <c:v>0</c:v>
                      </c:pt>
                      <c:pt idx="743" formatCode="#,##0.00">
                        <c:v>0</c:v>
                      </c:pt>
                      <c:pt idx="744" formatCode="#,##0.00">
                        <c:v>0</c:v>
                      </c:pt>
                      <c:pt idx="745" formatCode="#,##0.00">
                        <c:v>0</c:v>
                      </c:pt>
                      <c:pt idx="746" formatCode="#,##0.00">
                        <c:v>0</c:v>
                      </c:pt>
                      <c:pt idx="747" formatCode="#,##0.00">
                        <c:v>0</c:v>
                      </c:pt>
                      <c:pt idx="748" formatCode="#,##0.00">
                        <c:v>0</c:v>
                      </c:pt>
                    </c:numCache>
                  </c:numRef>
                </c:yVal>
                <c:smooth val="1"/>
                <c:extLst xmlns:c15="http://schemas.microsoft.com/office/drawing/2012/chart">
                  <c:ext xmlns:c16="http://schemas.microsoft.com/office/drawing/2014/chart" uri="{C3380CC4-5D6E-409C-BE32-E72D297353CC}">
                    <c16:uniqueId val="{00000013-D61E-436D-BCDB-573FFFF646FA}"/>
                  </c:ext>
                </c:extLst>
              </c15:ser>
            </c15:filteredScatterSeries>
          </c:ext>
        </c:extLst>
      </c:scatterChart>
      <c:valAx>
        <c:axId val="717966816"/>
        <c:scaling>
          <c:orientation val="minMax"/>
          <c:max val="42227"/>
          <c:min val="42221"/>
        </c:scaling>
        <c:delete val="0"/>
        <c:axPos val="b"/>
        <c:majorGridlines>
          <c:spPr>
            <a:ln w="9525" cap="flat" cmpd="sng" algn="ctr">
              <a:noFill/>
              <a:round/>
            </a:ln>
            <a:effectLst/>
          </c:spPr>
        </c:majorGridlines>
        <c:title>
          <c:tx>
            <c:rich>
              <a:bodyPr/>
              <a:lstStyle/>
              <a:p>
                <a:pPr>
                  <a:defRPr/>
                </a:pPr>
                <a:r>
                  <a:rPr lang="en-US"/>
                  <a:t>Date</a:t>
                </a:r>
              </a:p>
            </c:rich>
          </c:tx>
          <c:layout>
            <c:manualLayout>
              <c:xMode val="edge"/>
              <c:yMode val="edge"/>
              <c:x val="0.4751129638206989"/>
              <c:y val="0.90751195976357468"/>
            </c:manualLayout>
          </c:layout>
          <c:overlay val="0"/>
        </c:title>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17966488"/>
        <c:crossesAt val="0"/>
        <c:crossBetween val="midCat"/>
        <c:minorUnit val="0.25"/>
      </c:valAx>
      <c:valAx>
        <c:axId val="717966488"/>
        <c:scaling>
          <c:logBase val="10"/>
          <c:orientation val="minMax"/>
          <c:min val="0.1"/>
        </c:scaling>
        <c:delete val="0"/>
        <c:axPos val="l"/>
        <c:majorGridlines>
          <c:spPr>
            <a:ln w="9525" cap="flat" cmpd="sng" algn="ctr">
              <a:solidFill>
                <a:schemeClr val="tx1">
                  <a:lumMod val="15000"/>
                  <a:lumOff val="85000"/>
                </a:schemeClr>
              </a:solidFill>
              <a:round/>
            </a:ln>
            <a:effectLst/>
          </c:spPr>
        </c:majorGridlines>
        <c:minorGridlines>
          <c:spPr>
            <a:ln>
              <a:noFill/>
            </a:ln>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solidFill>
                      <a:sysClr val="windowText" lastClr="000000"/>
                    </a:solidFill>
                  </a:rPr>
                  <a:t>Total Concentration (mg/L)</a:t>
                </a:r>
              </a:p>
            </c:rich>
          </c:tx>
          <c:layout>
            <c:manualLayout>
              <c:xMode val="edge"/>
              <c:yMode val="edge"/>
              <c:x val="1.7651175955946685E-2"/>
              <c:y val="0.26424336281072097"/>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717966816"/>
        <c:crosses val="autoZero"/>
        <c:crossBetween val="midCat"/>
      </c:valAx>
    </c:plotArea>
    <c:legend>
      <c:legendPos val="b"/>
      <c:layout>
        <c:manualLayout>
          <c:xMode val="edge"/>
          <c:yMode val="edge"/>
          <c:x val="0.65676393392002452"/>
          <c:y val="9.5480824274974119E-2"/>
          <c:w val="0.33576641155149722"/>
          <c:h val="0.15658174262871305"/>
        </c:manualLayout>
      </c:layout>
      <c:overlay val="0"/>
      <c:spPr>
        <a:noFill/>
        <a:ln>
          <a:solidFill>
            <a:schemeClr val="tx1">
              <a:lumMod val="25000"/>
              <a:lumOff val="75000"/>
            </a:schemeClr>
          </a:solid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ln>
      <a:noFill/>
    </a:ln>
  </c:spPr>
  <c:txPr>
    <a:bodyPr/>
    <a:lstStyle/>
    <a:p>
      <a:pPr>
        <a:defRPr sz="1300" b="1"/>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Deposition of Gold King Mine Release Metals Mass</a:t>
            </a:r>
          </a:p>
        </c:rich>
      </c:tx>
      <c:layout>
        <c:manualLayout>
          <c:xMode val="edge"/>
          <c:yMode val="edge"/>
          <c:x val="0.2550109932017533"/>
          <c:y val="2.7613412228796843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027234703510332"/>
          <c:y val="0.14672599357033031"/>
          <c:w val="0.7997276599176687"/>
          <c:h val="0.60926307288512016"/>
        </c:manualLayout>
      </c:layout>
      <c:scatterChart>
        <c:scatterStyle val="lineMarker"/>
        <c:varyColors val="0"/>
        <c:ser>
          <c:idx val="1"/>
          <c:order val="0"/>
          <c:spPr>
            <a:ln w="34925" cap="rnd">
              <a:solidFill>
                <a:schemeClr val="accent2">
                  <a:lumMod val="50000"/>
                </a:schemeClr>
              </a:solidFill>
              <a:round/>
            </a:ln>
            <a:effectLst/>
          </c:spPr>
          <c:marker>
            <c:symbol val="none"/>
          </c:marker>
          <c:xVal>
            <c:numRef>
              <c:f>'Fig 2-10'!$P$4:$P$203</c:f>
              <c:numCache>
                <c:formatCode>0</c:formatCode>
                <c:ptCount val="200"/>
                <c:pt idx="0">
                  <c:v>13</c:v>
                </c:pt>
                <c:pt idx="1">
                  <c:v>14</c:v>
                </c:pt>
                <c:pt idx="2">
                  <c:v>16</c:v>
                </c:pt>
                <c:pt idx="3">
                  <c:v>18</c:v>
                </c:pt>
                <c:pt idx="4">
                  <c:v>20</c:v>
                </c:pt>
                <c:pt idx="5">
                  <c:v>22</c:v>
                </c:pt>
                <c:pt idx="6">
                  <c:v>24</c:v>
                </c:pt>
                <c:pt idx="7">
                  <c:v>26</c:v>
                </c:pt>
                <c:pt idx="8">
                  <c:v>27</c:v>
                </c:pt>
                <c:pt idx="9">
                  <c:v>29</c:v>
                </c:pt>
                <c:pt idx="10">
                  <c:v>31</c:v>
                </c:pt>
                <c:pt idx="11">
                  <c:v>33</c:v>
                </c:pt>
                <c:pt idx="12">
                  <c:v>35</c:v>
                </c:pt>
                <c:pt idx="13">
                  <c:v>37</c:v>
                </c:pt>
                <c:pt idx="14">
                  <c:v>39</c:v>
                </c:pt>
                <c:pt idx="15">
                  <c:v>41</c:v>
                </c:pt>
                <c:pt idx="16">
                  <c:v>43</c:v>
                </c:pt>
                <c:pt idx="17">
                  <c:v>45</c:v>
                </c:pt>
                <c:pt idx="18">
                  <c:v>47</c:v>
                </c:pt>
                <c:pt idx="19">
                  <c:v>49</c:v>
                </c:pt>
                <c:pt idx="20">
                  <c:v>51</c:v>
                </c:pt>
                <c:pt idx="21">
                  <c:v>53</c:v>
                </c:pt>
                <c:pt idx="22">
                  <c:v>55</c:v>
                </c:pt>
                <c:pt idx="23">
                  <c:v>57</c:v>
                </c:pt>
                <c:pt idx="24">
                  <c:v>59</c:v>
                </c:pt>
                <c:pt idx="25">
                  <c:v>61</c:v>
                </c:pt>
                <c:pt idx="26">
                  <c:v>63</c:v>
                </c:pt>
                <c:pt idx="27">
                  <c:v>65</c:v>
                </c:pt>
                <c:pt idx="28">
                  <c:v>67</c:v>
                </c:pt>
                <c:pt idx="29">
                  <c:v>68</c:v>
                </c:pt>
                <c:pt idx="30">
                  <c:v>70</c:v>
                </c:pt>
                <c:pt idx="31">
                  <c:v>72</c:v>
                </c:pt>
                <c:pt idx="32">
                  <c:v>74</c:v>
                </c:pt>
                <c:pt idx="33">
                  <c:v>76</c:v>
                </c:pt>
                <c:pt idx="34">
                  <c:v>77</c:v>
                </c:pt>
                <c:pt idx="35">
                  <c:v>79</c:v>
                </c:pt>
                <c:pt idx="36">
                  <c:v>81</c:v>
                </c:pt>
                <c:pt idx="37">
                  <c:v>83</c:v>
                </c:pt>
                <c:pt idx="38">
                  <c:v>85</c:v>
                </c:pt>
                <c:pt idx="39">
                  <c:v>87</c:v>
                </c:pt>
                <c:pt idx="40">
                  <c:v>89</c:v>
                </c:pt>
                <c:pt idx="41">
                  <c:v>90</c:v>
                </c:pt>
                <c:pt idx="42">
                  <c:v>92</c:v>
                </c:pt>
                <c:pt idx="43">
                  <c:v>94</c:v>
                </c:pt>
                <c:pt idx="44">
                  <c:v>96</c:v>
                </c:pt>
                <c:pt idx="45">
                  <c:v>98</c:v>
                </c:pt>
                <c:pt idx="46">
                  <c:v>100</c:v>
                </c:pt>
                <c:pt idx="47">
                  <c:v>101</c:v>
                </c:pt>
                <c:pt idx="48">
                  <c:v>103</c:v>
                </c:pt>
                <c:pt idx="49">
                  <c:v>105</c:v>
                </c:pt>
                <c:pt idx="50">
                  <c:v>107</c:v>
                </c:pt>
                <c:pt idx="51">
                  <c:v>109</c:v>
                </c:pt>
                <c:pt idx="52">
                  <c:v>111</c:v>
                </c:pt>
                <c:pt idx="53">
                  <c:v>114</c:v>
                </c:pt>
                <c:pt idx="54">
                  <c:v>117</c:v>
                </c:pt>
                <c:pt idx="55">
                  <c:v>119</c:v>
                </c:pt>
                <c:pt idx="56">
                  <c:v>121</c:v>
                </c:pt>
                <c:pt idx="57">
                  <c:v>123</c:v>
                </c:pt>
                <c:pt idx="58">
                  <c:v>126</c:v>
                </c:pt>
                <c:pt idx="59">
                  <c:v>128</c:v>
                </c:pt>
                <c:pt idx="60">
                  <c:v>131</c:v>
                </c:pt>
                <c:pt idx="61">
                  <c:v>133</c:v>
                </c:pt>
                <c:pt idx="62">
                  <c:v>135</c:v>
                </c:pt>
                <c:pt idx="63">
                  <c:v>137</c:v>
                </c:pt>
                <c:pt idx="64">
                  <c:v>138</c:v>
                </c:pt>
                <c:pt idx="65">
                  <c:v>140</c:v>
                </c:pt>
                <c:pt idx="66">
                  <c:v>143</c:v>
                </c:pt>
                <c:pt idx="67">
                  <c:v>145</c:v>
                </c:pt>
                <c:pt idx="68">
                  <c:v>147</c:v>
                </c:pt>
                <c:pt idx="69">
                  <c:v>150</c:v>
                </c:pt>
                <c:pt idx="70">
                  <c:v>152</c:v>
                </c:pt>
                <c:pt idx="71">
                  <c:v>153</c:v>
                </c:pt>
                <c:pt idx="72">
                  <c:v>155</c:v>
                </c:pt>
                <c:pt idx="73">
                  <c:v>157</c:v>
                </c:pt>
                <c:pt idx="74">
                  <c:v>159</c:v>
                </c:pt>
                <c:pt idx="75">
                  <c:v>161</c:v>
                </c:pt>
                <c:pt idx="76">
                  <c:v>163</c:v>
                </c:pt>
                <c:pt idx="77">
                  <c:v>165</c:v>
                </c:pt>
                <c:pt idx="78">
                  <c:v>167</c:v>
                </c:pt>
                <c:pt idx="79">
                  <c:v>168</c:v>
                </c:pt>
                <c:pt idx="80">
                  <c:v>170</c:v>
                </c:pt>
                <c:pt idx="81">
                  <c:v>172</c:v>
                </c:pt>
                <c:pt idx="82">
                  <c:v>174</c:v>
                </c:pt>
                <c:pt idx="83">
                  <c:v>176</c:v>
                </c:pt>
                <c:pt idx="84">
                  <c:v>178</c:v>
                </c:pt>
                <c:pt idx="85">
                  <c:v>180</c:v>
                </c:pt>
                <c:pt idx="86">
                  <c:v>182</c:v>
                </c:pt>
                <c:pt idx="87">
                  <c:v>184</c:v>
                </c:pt>
                <c:pt idx="88">
                  <c:v>186</c:v>
                </c:pt>
                <c:pt idx="89">
                  <c:v>188</c:v>
                </c:pt>
                <c:pt idx="90">
                  <c:v>190</c:v>
                </c:pt>
                <c:pt idx="91">
                  <c:v>192</c:v>
                </c:pt>
                <c:pt idx="92">
                  <c:v>195</c:v>
                </c:pt>
                <c:pt idx="93">
                  <c:v>198</c:v>
                </c:pt>
                <c:pt idx="94">
                  <c:v>201</c:v>
                </c:pt>
                <c:pt idx="95">
                  <c:v>204</c:v>
                </c:pt>
                <c:pt idx="96">
                  <c:v>206</c:v>
                </c:pt>
                <c:pt idx="97">
                  <c:v>209</c:v>
                </c:pt>
                <c:pt idx="98">
                  <c:v>212</c:v>
                </c:pt>
                <c:pt idx="99">
                  <c:v>214</c:v>
                </c:pt>
                <c:pt idx="100">
                  <c:v>217</c:v>
                </c:pt>
                <c:pt idx="101">
                  <c:v>220</c:v>
                </c:pt>
                <c:pt idx="102">
                  <c:v>222</c:v>
                </c:pt>
                <c:pt idx="103">
                  <c:v>225</c:v>
                </c:pt>
                <c:pt idx="104">
                  <c:v>228</c:v>
                </c:pt>
                <c:pt idx="105">
                  <c:v>231</c:v>
                </c:pt>
                <c:pt idx="106">
                  <c:v>234</c:v>
                </c:pt>
                <c:pt idx="107">
                  <c:v>237</c:v>
                </c:pt>
                <c:pt idx="108">
                  <c:v>240</c:v>
                </c:pt>
                <c:pt idx="109">
                  <c:v>243</c:v>
                </c:pt>
                <c:pt idx="110">
                  <c:v>246</c:v>
                </c:pt>
                <c:pt idx="111">
                  <c:v>249</c:v>
                </c:pt>
                <c:pt idx="112">
                  <c:v>251</c:v>
                </c:pt>
                <c:pt idx="113">
                  <c:v>254</c:v>
                </c:pt>
                <c:pt idx="114">
                  <c:v>257</c:v>
                </c:pt>
                <c:pt idx="115">
                  <c:v>260</c:v>
                </c:pt>
                <c:pt idx="116">
                  <c:v>263</c:v>
                </c:pt>
                <c:pt idx="117">
                  <c:v>265</c:v>
                </c:pt>
                <c:pt idx="118">
                  <c:v>268</c:v>
                </c:pt>
                <c:pt idx="119">
                  <c:v>271</c:v>
                </c:pt>
                <c:pt idx="120">
                  <c:v>274</c:v>
                </c:pt>
                <c:pt idx="121">
                  <c:v>277</c:v>
                </c:pt>
                <c:pt idx="122">
                  <c:v>280</c:v>
                </c:pt>
                <c:pt idx="123">
                  <c:v>282</c:v>
                </c:pt>
                <c:pt idx="124">
                  <c:v>285</c:v>
                </c:pt>
                <c:pt idx="125">
                  <c:v>288</c:v>
                </c:pt>
                <c:pt idx="126">
                  <c:v>291</c:v>
                </c:pt>
                <c:pt idx="127">
                  <c:v>293</c:v>
                </c:pt>
                <c:pt idx="128">
                  <c:v>295</c:v>
                </c:pt>
                <c:pt idx="129">
                  <c:v>297</c:v>
                </c:pt>
                <c:pt idx="130">
                  <c:v>300</c:v>
                </c:pt>
                <c:pt idx="131">
                  <c:v>302</c:v>
                </c:pt>
                <c:pt idx="132">
                  <c:v>305</c:v>
                </c:pt>
                <c:pt idx="133">
                  <c:v>308</c:v>
                </c:pt>
                <c:pt idx="134">
                  <c:v>310</c:v>
                </c:pt>
                <c:pt idx="135">
                  <c:v>313</c:v>
                </c:pt>
                <c:pt idx="136">
                  <c:v>315</c:v>
                </c:pt>
                <c:pt idx="137">
                  <c:v>318</c:v>
                </c:pt>
                <c:pt idx="138">
                  <c:v>320</c:v>
                </c:pt>
                <c:pt idx="139">
                  <c:v>323</c:v>
                </c:pt>
                <c:pt idx="140">
                  <c:v>326</c:v>
                </c:pt>
                <c:pt idx="141">
                  <c:v>329</c:v>
                </c:pt>
                <c:pt idx="142">
                  <c:v>331</c:v>
                </c:pt>
                <c:pt idx="143">
                  <c:v>334</c:v>
                </c:pt>
                <c:pt idx="144">
                  <c:v>336</c:v>
                </c:pt>
                <c:pt idx="145">
                  <c:v>338</c:v>
                </c:pt>
                <c:pt idx="146">
                  <c:v>341</c:v>
                </c:pt>
                <c:pt idx="147">
                  <c:v>344</c:v>
                </c:pt>
                <c:pt idx="148">
                  <c:v>347</c:v>
                </c:pt>
                <c:pt idx="149">
                  <c:v>350</c:v>
                </c:pt>
                <c:pt idx="150">
                  <c:v>354</c:v>
                </c:pt>
                <c:pt idx="151">
                  <c:v>358</c:v>
                </c:pt>
                <c:pt idx="152">
                  <c:v>361</c:v>
                </c:pt>
                <c:pt idx="153">
                  <c:v>365</c:v>
                </c:pt>
                <c:pt idx="154">
                  <c:v>368</c:v>
                </c:pt>
                <c:pt idx="155">
                  <c:v>372</c:v>
                </c:pt>
                <c:pt idx="156">
                  <c:v>376</c:v>
                </c:pt>
                <c:pt idx="157">
                  <c:v>379</c:v>
                </c:pt>
                <c:pt idx="158">
                  <c:v>383</c:v>
                </c:pt>
                <c:pt idx="159">
                  <c:v>386</c:v>
                </c:pt>
                <c:pt idx="160">
                  <c:v>390</c:v>
                </c:pt>
                <c:pt idx="161">
                  <c:v>394</c:v>
                </c:pt>
                <c:pt idx="162">
                  <c:v>397</c:v>
                </c:pt>
                <c:pt idx="163">
                  <c:v>401</c:v>
                </c:pt>
                <c:pt idx="164">
                  <c:v>405</c:v>
                </c:pt>
                <c:pt idx="165">
                  <c:v>408</c:v>
                </c:pt>
                <c:pt idx="166">
                  <c:v>412</c:v>
                </c:pt>
                <c:pt idx="167">
                  <c:v>416</c:v>
                </c:pt>
                <c:pt idx="168">
                  <c:v>419</c:v>
                </c:pt>
                <c:pt idx="169">
                  <c:v>423</c:v>
                </c:pt>
                <c:pt idx="170">
                  <c:v>427</c:v>
                </c:pt>
                <c:pt idx="171">
                  <c:v>430</c:v>
                </c:pt>
                <c:pt idx="172">
                  <c:v>433</c:v>
                </c:pt>
                <c:pt idx="173">
                  <c:v>436</c:v>
                </c:pt>
                <c:pt idx="174">
                  <c:v>439</c:v>
                </c:pt>
                <c:pt idx="175">
                  <c:v>443</c:v>
                </c:pt>
                <c:pt idx="176">
                  <c:v>446</c:v>
                </c:pt>
                <c:pt idx="177">
                  <c:v>449</c:v>
                </c:pt>
                <c:pt idx="178">
                  <c:v>452</c:v>
                </c:pt>
                <c:pt idx="179">
                  <c:v>455</c:v>
                </c:pt>
                <c:pt idx="180">
                  <c:v>458</c:v>
                </c:pt>
                <c:pt idx="181">
                  <c:v>462</c:v>
                </c:pt>
                <c:pt idx="182">
                  <c:v>465</c:v>
                </c:pt>
                <c:pt idx="183">
                  <c:v>468</c:v>
                </c:pt>
                <c:pt idx="184">
                  <c:v>471</c:v>
                </c:pt>
                <c:pt idx="185">
                  <c:v>474</c:v>
                </c:pt>
                <c:pt idx="186">
                  <c:v>477</c:v>
                </c:pt>
                <c:pt idx="187">
                  <c:v>482</c:v>
                </c:pt>
                <c:pt idx="188">
                  <c:v>485</c:v>
                </c:pt>
                <c:pt idx="189">
                  <c:v>488</c:v>
                </c:pt>
                <c:pt idx="190">
                  <c:v>491</c:v>
                </c:pt>
                <c:pt idx="191">
                  <c:v>494</c:v>
                </c:pt>
                <c:pt idx="192">
                  <c:v>496</c:v>
                </c:pt>
                <c:pt idx="193">
                  <c:v>499</c:v>
                </c:pt>
                <c:pt idx="194">
                  <c:v>500</c:v>
                </c:pt>
                <c:pt idx="195">
                  <c:v>502</c:v>
                </c:pt>
                <c:pt idx="196">
                  <c:v>504</c:v>
                </c:pt>
                <c:pt idx="197">
                  <c:v>505</c:v>
                </c:pt>
                <c:pt idx="198">
                  <c:v>507</c:v>
                </c:pt>
                <c:pt idx="199">
                  <c:v>508</c:v>
                </c:pt>
              </c:numCache>
            </c:numRef>
          </c:xVal>
          <c:yVal>
            <c:numRef>
              <c:f>'Fig 2-10'!$S$5:$S$203</c:f>
              <c:numCache>
                <c:formatCode>#,##0</c:formatCode>
                <c:ptCount val="199"/>
                <c:pt idx="0">
                  <c:v>13795.780545261461</c:v>
                </c:pt>
                <c:pt idx="1">
                  <c:v>9221.9336368358909</c:v>
                </c:pt>
                <c:pt idx="2">
                  <c:v>7449.7883461341098</c:v>
                </c:pt>
                <c:pt idx="3">
                  <c:v>6228.404919547801</c:v>
                </c:pt>
                <c:pt idx="4">
                  <c:v>6057.708875460331</c:v>
                </c:pt>
                <c:pt idx="5">
                  <c:v>5894.1888076225723</c:v>
                </c:pt>
                <c:pt idx="6">
                  <c:v>5741.135414766025</c:v>
                </c:pt>
                <c:pt idx="7">
                  <c:v>5595.5278992293979</c:v>
                </c:pt>
                <c:pt idx="8">
                  <c:v>4624.7240203230022</c:v>
                </c:pt>
                <c:pt idx="9">
                  <c:v>4522.0859666276592</c:v>
                </c:pt>
                <c:pt idx="10">
                  <c:v>3842.3891688306217</c:v>
                </c:pt>
                <c:pt idx="11">
                  <c:v>3766.558725235504</c:v>
                </c:pt>
                <c:pt idx="12">
                  <c:v>3692.9913416169925</c:v>
                </c:pt>
                <c:pt idx="13">
                  <c:v>3619.8592402766849</c:v>
                </c:pt>
                <c:pt idx="14">
                  <c:v>5618.9478183280808</c:v>
                </c:pt>
                <c:pt idx="15">
                  <c:v>5435.4861932670447</c:v>
                </c:pt>
                <c:pt idx="16">
                  <c:v>5257.4668222070013</c:v>
                </c:pt>
                <c:pt idx="17">
                  <c:v>5084.919020201929</c:v>
                </c:pt>
                <c:pt idx="18">
                  <c:v>4361.504135270613</c:v>
                </c:pt>
                <c:pt idx="19">
                  <c:v>3921.6602096118954</c:v>
                </c:pt>
                <c:pt idx="20">
                  <c:v>3810.7332577085372</c:v>
                </c:pt>
                <c:pt idx="21">
                  <c:v>3707.2672171592117</c:v>
                </c:pt>
                <c:pt idx="22">
                  <c:v>3606.4474801230913</c:v>
                </c:pt>
                <c:pt idx="23">
                  <c:v>3508.1835309954254</c:v>
                </c:pt>
                <c:pt idx="24">
                  <c:v>3412.3975227797473</c:v>
                </c:pt>
                <c:pt idx="25">
                  <c:v>3319.0514480040702</c:v>
                </c:pt>
                <c:pt idx="26">
                  <c:v>3228.0795149293017</c:v>
                </c:pt>
                <c:pt idx="27">
                  <c:v>2915.9258909877885</c:v>
                </c:pt>
                <c:pt idx="28">
                  <c:v>3411.1936220364955</c:v>
                </c:pt>
                <c:pt idx="29">
                  <c:v>5367.0474150756399</c:v>
                </c:pt>
                <c:pt idx="30">
                  <c:v>5117.0286812279883</c:v>
                </c:pt>
                <c:pt idx="31">
                  <c:v>4878.4600480837953</c:v>
                </c:pt>
                <c:pt idx="32">
                  <c:v>4650.7935685440871</c:v>
                </c:pt>
                <c:pt idx="33">
                  <c:v>4433.4591222121999</c:v>
                </c:pt>
                <c:pt idx="34">
                  <c:v>4225.9564595440897</c:v>
                </c:pt>
                <c:pt idx="35">
                  <c:v>2710.351060146354</c:v>
                </c:pt>
                <c:pt idx="36">
                  <c:v>2624.006143248107</c:v>
                </c:pt>
                <c:pt idx="37">
                  <c:v>2541.5828221659467</c:v>
                </c:pt>
                <c:pt idx="38">
                  <c:v>2461.6422678683493</c:v>
                </c:pt>
                <c:pt idx="39">
                  <c:v>2384.1340112546304</c:v>
                </c:pt>
                <c:pt idx="40">
                  <c:v>2308.998086007085</c:v>
                </c:pt>
                <c:pt idx="41">
                  <c:v>2236.1551086866189</c:v>
                </c:pt>
                <c:pt idx="42">
                  <c:v>2165.5548509086025</c:v>
                </c:pt>
                <c:pt idx="43">
                  <c:v>1960.2043775582242</c:v>
                </c:pt>
                <c:pt idx="44">
                  <c:v>1837.7911370185022</c:v>
                </c:pt>
                <c:pt idx="45">
                  <c:v>1783.8201703329783</c:v>
                </c:pt>
                <c:pt idx="46">
                  <c:v>1732.5938364173094</c:v>
                </c:pt>
                <c:pt idx="47">
                  <c:v>1682.8106323531035</c:v>
                </c:pt>
                <c:pt idx="48">
                  <c:v>1634.4423514777002</c:v>
                </c:pt>
                <c:pt idx="49">
                  <c:v>1533.975479955611</c:v>
                </c:pt>
                <c:pt idx="50">
                  <c:v>1490.2570697865076</c:v>
                </c:pt>
                <c:pt idx="51">
                  <c:v>1280.257680417795</c:v>
                </c:pt>
                <c:pt idx="52">
                  <c:v>227.31921467794646</c:v>
                </c:pt>
                <c:pt idx="53">
                  <c:v>234.05501918393531</c:v>
                </c:pt>
                <c:pt idx="54">
                  <c:v>225.15456850341448</c:v>
                </c:pt>
                <c:pt idx="55">
                  <c:v>222.11600276041057</c:v>
                </c:pt>
                <c:pt idx="56">
                  <c:v>212.57738307962458</c:v>
                </c:pt>
                <c:pt idx="57">
                  <c:v>211.26593530586049</c:v>
                </c:pt>
                <c:pt idx="58">
                  <c:v>243.63059891553684</c:v>
                </c:pt>
                <c:pt idx="59">
                  <c:v>234.60753461662819</c:v>
                </c:pt>
                <c:pt idx="60">
                  <c:v>225.57877176320065</c:v>
                </c:pt>
                <c:pt idx="61">
                  <c:v>222.30987669646217</c:v>
                </c:pt>
                <c:pt idx="62">
                  <c:v>221.32056677763006</c:v>
                </c:pt>
                <c:pt idx="63">
                  <c:v>220.33798363411108</c:v>
                </c:pt>
                <c:pt idx="64">
                  <c:v>232.75585222099068</c:v>
                </c:pt>
                <c:pt idx="65">
                  <c:v>231.56275631829163</c:v>
                </c:pt>
                <c:pt idx="66">
                  <c:v>224.04140576964303</c:v>
                </c:pt>
                <c:pt idx="67">
                  <c:v>199.48402956824805</c:v>
                </c:pt>
                <c:pt idx="68">
                  <c:v>198.35130520617301</c:v>
                </c:pt>
                <c:pt idx="69">
                  <c:v>734.01963757657825</c:v>
                </c:pt>
                <c:pt idx="70">
                  <c:v>717.20641388558988</c:v>
                </c:pt>
                <c:pt idx="71">
                  <c:v>705.50277390691076</c:v>
                </c:pt>
                <c:pt idx="72">
                  <c:v>693.97603530165486</c:v>
                </c:pt>
                <c:pt idx="73">
                  <c:v>682.62452443200334</c:v>
                </c:pt>
                <c:pt idx="74">
                  <c:v>671.44385130685225</c:v>
                </c:pt>
                <c:pt idx="75">
                  <c:v>660.43260783131416</c:v>
                </c:pt>
                <c:pt idx="76">
                  <c:v>649.58586743317494</c:v>
                </c:pt>
                <c:pt idx="77">
                  <c:v>588.0228827461624</c:v>
                </c:pt>
                <c:pt idx="78">
                  <c:v>562.49793925240078</c:v>
                </c:pt>
                <c:pt idx="79">
                  <c:v>553.15681021622686</c:v>
                </c:pt>
                <c:pt idx="80">
                  <c:v>544.98459492795951</c:v>
                </c:pt>
                <c:pt idx="81">
                  <c:v>536.92655209685472</c:v>
                </c:pt>
                <c:pt idx="82">
                  <c:v>528.96968730501817</c:v>
                </c:pt>
                <c:pt idx="83">
                  <c:v>470.65381189268646</c:v>
                </c:pt>
                <c:pt idx="84">
                  <c:v>464.33308533986502</c:v>
                </c:pt>
                <c:pt idx="85">
                  <c:v>442.98022352233778</c:v>
                </c:pt>
                <c:pt idx="86">
                  <c:v>436.60909432760911</c:v>
                </c:pt>
                <c:pt idx="87">
                  <c:v>430.31675898747062</c:v>
                </c:pt>
                <c:pt idx="88">
                  <c:v>424.10527318781453</c:v>
                </c:pt>
                <c:pt idx="89">
                  <c:v>417.9823152154716</c:v>
                </c:pt>
                <c:pt idx="90">
                  <c:v>28.645384072359832</c:v>
                </c:pt>
                <c:pt idx="91">
                  <c:v>29</c:v>
                </c:pt>
                <c:pt idx="92">
                  <c:v>17.365647918330868</c:v>
                </c:pt>
                <c:pt idx="93">
                  <c:v>17.326936864707836</c:v>
                </c:pt>
                <c:pt idx="94">
                  <c:v>17.289034047782149</c:v>
                </c:pt>
                <c:pt idx="95">
                  <c:v>17.25021148262023</c:v>
                </c:pt>
                <c:pt idx="96">
                  <c:v>17.212611607248153</c:v>
                </c:pt>
                <c:pt idx="97">
                  <c:v>15.415844184498342</c:v>
                </c:pt>
                <c:pt idx="98">
                  <c:v>15.386245216707978</c:v>
                </c:pt>
                <c:pt idx="99">
                  <c:v>15.35426389672538</c:v>
                </c:pt>
                <c:pt idx="100">
                  <c:v>13.603791625505055</c:v>
                </c:pt>
                <c:pt idx="101">
                  <c:v>11.798621401362453</c:v>
                </c:pt>
                <c:pt idx="102">
                  <c:v>11.767112093338275</c:v>
                </c:pt>
                <c:pt idx="103">
                  <c:v>11.74143460467498</c:v>
                </c:pt>
                <c:pt idx="104">
                  <c:v>11.718270816598476</c:v>
                </c:pt>
                <c:pt idx="105">
                  <c:v>11.687595538762071</c:v>
                </c:pt>
                <c:pt idx="106">
                  <c:v>12.004151268399362</c:v>
                </c:pt>
                <c:pt idx="107">
                  <c:v>11.978682598551728</c:v>
                </c:pt>
                <c:pt idx="108">
                  <c:v>12.297890818497194</c:v>
                </c:pt>
                <c:pt idx="109">
                  <c:v>11.201701429407755</c:v>
                </c:pt>
                <c:pt idx="110">
                  <c:v>8.9638011530412651</c:v>
                </c:pt>
                <c:pt idx="111">
                  <c:v>8.9404005088481053</c:v>
                </c:pt>
                <c:pt idx="112">
                  <c:v>8.9204649500357007</c:v>
                </c:pt>
                <c:pt idx="113">
                  <c:v>8.8992513491140119</c:v>
                </c:pt>
                <c:pt idx="114">
                  <c:v>8.8775778012736541</c:v>
                </c:pt>
                <c:pt idx="115">
                  <c:v>8.8551350378993661</c:v>
                </c:pt>
                <c:pt idx="116">
                  <c:v>8.8314482844303814</c:v>
                </c:pt>
                <c:pt idx="117">
                  <c:v>8.805972876750161</c:v>
                </c:pt>
                <c:pt idx="118">
                  <c:v>8.7797011292654155</c:v>
                </c:pt>
                <c:pt idx="119">
                  <c:v>9</c:v>
                </c:pt>
                <c:pt idx="120">
                  <c:v>8.7339877036091913</c:v>
                </c:pt>
                <c:pt idx="121">
                  <c:v>8.7042427470288821</c:v>
                </c:pt>
                <c:pt idx="122">
                  <c:v>8.6719957334747981</c:v>
                </c:pt>
                <c:pt idx="123">
                  <c:v>8.6375018595187001</c:v>
                </c:pt>
                <c:pt idx="124">
                  <c:v>8.6022732629157392</c:v>
                </c:pt>
                <c:pt idx="125">
                  <c:v>8.5664202835811523</c:v>
                </c:pt>
                <c:pt idx="126">
                  <c:v>12.051598326352789</c:v>
                </c:pt>
                <c:pt idx="127">
                  <c:v>12.00840808318997</c:v>
                </c:pt>
                <c:pt idx="128">
                  <c:v>9.7281595140152053</c:v>
                </c:pt>
                <c:pt idx="129">
                  <c:v>10</c:v>
                </c:pt>
                <c:pt idx="130">
                  <c:v>9.681194854238381</c:v>
                </c:pt>
                <c:pt idx="131">
                  <c:v>9.6415445036004357</c:v>
                </c:pt>
                <c:pt idx="132">
                  <c:v>9.6022325005040177</c:v>
                </c:pt>
                <c:pt idx="133">
                  <c:v>9.5643172203632023</c:v>
                </c:pt>
                <c:pt idx="134">
                  <c:v>9.5272723879215739</c:v>
                </c:pt>
                <c:pt idx="135">
                  <c:v>9.4917156733250376</c:v>
                </c:pt>
                <c:pt idx="136">
                  <c:v>9.4573082521089589</c:v>
                </c:pt>
                <c:pt idx="137">
                  <c:v>9.4239571543573355</c:v>
                </c:pt>
                <c:pt idx="138">
                  <c:v>9.3918738590401531</c:v>
                </c:pt>
                <c:pt idx="139">
                  <c:v>9.3607359503264771</c:v>
                </c:pt>
                <c:pt idx="140">
                  <c:v>9.6703263211837527</c:v>
                </c:pt>
                <c:pt idx="141">
                  <c:v>9.6306183567854635</c:v>
                </c:pt>
                <c:pt idx="142">
                  <c:v>9.5857467730814285</c:v>
                </c:pt>
                <c:pt idx="143">
                  <c:v>9.5582096081921346</c:v>
                </c:pt>
                <c:pt idx="144">
                  <c:v>9.5309191294734177</c:v>
                </c:pt>
                <c:pt idx="145">
                  <c:v>9.504530552188891</c:v>
                </c:pt>
                <c:pt idx="146">
                  <c:v>9.4663575411913321</c:v>
                </c:pt>
                <c:pt idx="147">
                  <c:v>9.4306517816308304</c:v>
                </c:pt>
                <c:pt idx="148">
                  <c:v>8.2663381774646076</c:v>
                </c:pt>
                <c:pt idx="149">
                  <c:v>8.2278919937727171</c:v>
                </c:pt>
                <c:pt idx="150">
                  <c:v>8.1876536781061109</c:v>
                </c:pt>
                <c:pt idx="151">
                  <c:v>8.1456089022898315</c:v>
                </c:pt>
                <c:pt idx="152">
                  <c:v>8.1019260880756026</c:v>
                </c:pt>
                <c:pt idx="153">
                  <c:v>8.0572020166731768</c:v>
                </c:pt>
                <c:pt idx="154">
                  <c:v>8.0119108857850367</c:v>
                </c:pt>
                <c:pt idx="155">
                  <c:v>7.9670802984369455</c:v>
                </c:pt>
                <c:pt idx="156">
                  <c:v>7.9234210603450181</c:v>
                </c:pt>
                <c:pt idx="157">
                  <c:v>7.8822979629708749</c:v>
                </c:pt>
                <c:pt idx="158">
                  <c:v>7.844392942418553</c:v>
                </c:pt>
                <c:pt idx="159">
                  <c:v>7.8104001506291585</c:v>
                </c:pt>
                <c:pt idx="160">
                  <c:v>8.4880463016276693</c:v>
                </c:pt>
                <c:pt idx="161">
                  <c:v>8.4657977408294069</c:v>
                </c:pt>
                <c:pt idx="162">
                  <c:v>8.4479843500284328</c:v>
                </c:pt>
                <c:pt idx="163">
                  <c:v>8.4348874898523096</c:v>
                </c:pt>
                <c:pt idx="164">
                  <c:v>8.4268976744716557</c:v>
                </c:pt>
                <c:pt idx="165">
                  <c:v>8.4240758521969052</c:v>
                </c:pt>
                <c:pt idx="166">
                  <c:v>8.4253493612874895</c:v>
                </c:pt>
                <c:pt idx="167">
                  <c:v>8.4312815927833977</c:v>
                </c:pt>
                <c:pt idx="168">
                  <c:v>8.4972718957126823</c:v>
                </c:pt>
                <c:pt idx="169">
                  <c:v>8.5039260560235057</c:v>
                </c:pt>
                <c:pt idx="170">
                  <c:v>9.0875697683797814</c:v>
                </c:pt>
                <c:pt idx="171">
                  <c:v>9.0959943925212787</c:v>
                </c:pt>
                <c:pt idx="172">
                  <c:v>9.105612175009659</c:v>
                </c:pt>
                <c:pt idx="173">
                  <c:v>9.1167874142628396</c:v>
                </c:pt>
                <c:pt idx="174">
                  <c:v>9.1285415045432181</c:v>
                </c:pt>
                <c:pt idx="175">
                  <c:v>9.141043534144135</c:v>
                </c:pt>
                <c:pt idx="176">
                  <c:v>9.1550366657624345</c:v>
                </c:pt>
                <c:pt idx="177">
                  <c:v>9.1689891215839641</c:v>
                </c:pt>
                <c:pt idx="178">
                  <c:v>9.1843857296934424</c:v>
                </c:pt>
                <c:pt idx="179">
                  <c:v>9.1999451280213851</c:v>
                </c:pt>
                <c:pt idx="180">
                  <c:v>9.2166315591035719</c:v>
                </c:pt>
                <c:pt idx="181">
                  <c:v>9.2338307526659378</c:v>
                </c:pt>
                <c:pt idx="182">
                  <c:v>9.2514574844755995</c:v>
                </c:pt>
                <c:pt idx="183">
                  <c:v>9.270081559987764</c:v>
                </c:pt>
                <c:pt idx="184">
                  <c:v>9.2893583126222712</c:v>
                </c:pt>
                <c:pt idx="185">
                  <c:v>9.3090920421571557</c:v>
                </c:pt>
                <c:pt idx="186">
                  <c:v>8.7245659722880067</c:v>
                </c:pt>
                <c:pt idx="187">
                  <c:v>10.176152112119583</c:v>
                </c:pt>
                <c:pt idx="188">
                  <c:v>10.205145131358464</c:v>
                </c:pt>
                <c:pt idx="189">
                  <c:v>9.5899566902700641</c:v>
                </c:pt>
                <c:pt idx="190">
                  <c:v>10.452835414169796</c:v>
                </c:pt>
                <c:pt idx="191">
                  <c:v>13.079553068775279</c:v>
                </c:pt>
                <c:pt idx="192">
                  <c:v>13.081374391871108</c:v>
                </c:pt>
                <c:pt idx="193">
                  <c:v>13.100272521323239</c:v>
                </c:pt>
                <c:pt idx="194">
                  <c:v>13.206712239338417</c:v>
                </c:pt>
                <c:pt idx="195">
                  <c:v>13.294073804612989</c:v>
                </c:pt>
                <c:pt idx="196">
                  <c:v>13.427175097230178</c:v>
                </c:pt>
                <c:pt idx="197">
                  <c:v>13.561933935816901</c:v>
                </c:pt>
                <c:pt idx="198">
                  <c:v>13.696372882216775</c:v>
                </c:pt>
              </c:numCache>
            </c:numRef>
          </c:yVal>
          <c:smooth val="0"/>
          <c:extLst>
            <c:ext xmlns:c16="http://schemas.microsoft.com/office/drawing/2014/chart" uri="{C3380CC4-5D6E-409C-BE32-E72D297353CC}">
              <c16:uniqueId val="{00000000-0B87-4125-AB83-08CE75728690}"/>
            </c:ext>
          </c:extLst>
        </c:ser>
        <c:dLbls>
          <c:showLegendKey val="0"/>
          <c:showVal val="0"/>
          <c:showCatName val="0"/>
          <c:showSerName val="0"/>
          <c:showPercent val="0"/>
          <c:showBubbleSize val="0"/>
        </c:dLbls>
        <c:axId val="964412528"/>
        <c:axId val="964412856"/>
      </c:scatterChart>
      <c:valAx>
        <c:axId val="964412528"/>
        <c:scaling>
          <c:orientation val="minMax"/>
        </c:scaling>
        <c:delete val="0"/>
        <c:axPos val="b"/>
        <c:title>
          <c:tx>
            <c:rich>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Distance from Headwaters (km)</a:t>
                </a:r>
              </a:p>
            </c:rich>
          </c:tx>
          <c:layout>
            <c:manualLayout>
              <c:xMode val="edge"/>
              <c:yMode val="edge"/>
              <c:x val="0.33797929151600148"/>
              <c:y val="0.85763313609467451"/>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1"/>
        <c:majorTickMark val="out"/>
        <c:minorTickMark val="out"/>
        <c:tickLblPos val="nextTo"/>
        <c:spPr>
          <a:noFill/>
          <a:ln w="9525" cap="flat" cmpd="sng" algn="ctr">
            <a:solidFill>
              <a:schemeClr val="tx1">
                <a:lumMod val="50000"/>
                <a:lumOff val="50000"/>
              </a:schemeClr>
            </a:solidFill>
            <a:round/>
          </a:ln>
          <a:effectLst/>
        </c:spPr>
        <c:txPr>
          <a:bodyPr rot="0" spcFirstLastPara="1" vertOverflow="ellipsis" wrap="square" anchor="ctr" anchorCtr="1"/>
          <a:lstStyle/>
          <a:p>
            <a:pPr>
              <a:defRPr sz="1100" b="1" i="0" u="none" strike="noStrike" kern="1200" baseline="0">
                <a:solidFill>
                  <a:schemeClr val="tx1"/>
                </a:solidFill>
                <a:latin typeface="+mn-lt"/>
                <a:ea typeface="+mn-ea"/>
                <a:cs typeface="+mn-cs"/>
              </a:defRPr>
            </a:pPr>
            <a:endParaRPr lang="en-US"/>
          </a:p>
        </c:txPr>
        <c:crossAx val="964412856"/>
        <c:crossesAt val="0.1"/>
        <c:crossBetween val="midCat"/>
      </c:valAx>
      <c:valAx>
        <c:axId val="964412856"/>
        <c:scaling>
          <c:logBase val="10"/>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Deposited Mass</a:t>
                </a:r>
                <a:r>
                  <a:rPr lang="en-US" sz="1200" baseline="0"/>
                  <a:t> </a:t>
                </a:r>
                <a:r>
                  <a:rPr lang="en-US" sz="1200"/>
                  <a:t>(kg)</a:t>
                </a:r>
              </a:p>
            </c:rich>
          </c:tx>
          <c:layout>
            <c:manualLayout>
              <c:xMode val="edge"/>
              <c:yMode val="edge"/>
              <c:x val="4.4150102701134572E-3"/>
              <c:y val="0.2752594387240056"/>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964412528"/>
        <c:crosses val="autoZero"/>
        <c:crossBetween val="midCat"/>
      </c:valAx>
      <c:spPr>
        <a:no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Arsenic in Sediment</a:t>
            </a:r>
          </a:p>
        </c:rich>
      </c:tx>
      <c:layout>
        <c:manualLayout>
          <c:xMode val="edge"/>
          <c:yMode val="edge"/>
          <c:x val="0.41066577642647656"/>
          <c:y val="2.1701108720793772E-2"/>
        </c:manualLayout>
      </c:layout>
      <c:overlay val="0"/>
      <c:spPr>
        <a:noFill/>
        <a:ln>
          <a:noFill/>
        </a:ln>
        <a:effectLst/>
      </c:spPr>
    </c:title>
    <c:autoTitleDeleted val="0"/>
    <c:plotArea>
      <c:layout>
        <c:manualLayout>
          <c:layoutTarget val="inner"/>
          <c:xMode val="edge"/>
          <c:yMode val="edge"/>
          <c:x val="0.13931191416969715"/>
          <c:y val="0.1176547309676816"/>
          <c:w val="0.80516620239765213"/>
          <c:h val="0.656224560652512"/>
        </c:manualLayout>
      </c:layout>
      <c:areaChart>
        <c:grouping val="standard"/>
        <c:varyColors val="0"/>
        <c:ser>
          <c:idx val="0"/>
          <c:order val="1"/>
          <c:tx>
            <c:strRef>
              <c:f>'Figure 2.11'!$C$4</c:f>
              <c:strCache>
                <c:ptCount val="1"/>
                <c:pt idx="0">
                  <c:v>Average When  GKM deposits present (8/11/2015 to 8/27/2015)</c:v>
                </c:pt>
              </c:strCache>
            </c:strRef>
          </c:tx>
          <c:spPr>
            <a:solidFill>
              <a:schemeClr val="tx2">
                <a:lumMod val="20000"/>
                <a:lumOff val="80000"/>
              </a:schemeClr>
            </a:solidFill>
            <a:ln w="12700">
              <a:solidFill>
                <a:schemeClr val="tx2">
                  <a:lumMod val="75000"/>
                </a:schemeClr>
              </a:solidFill>
            </a:ln>
            <a:effectLst/>
          </c:spP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2.11'!$D$6:$D$17</c:f>
              <c:numCache>
                <c:formatCode>General</c:formatCode>
                <c:ptCount val="12"/>
                <c:pt idx="0">
                  <c:v>4.2300000000000004</c:v>
                </c:pt>
                <c:pt idx="1">
                  <c:v>12.1</c:v>
                </c:pt>
                <c:pt idx="2">
                  <c:v>10.06</c:v>
                </c:pt>
                <c:pt idx="3">
                  <c:v>5.74</c:v>
                </c:pt>
                <c:pt idx="4">
                  <c:v>4.74</c:v>
                </c:pt>
                <c:pt idx="5">
                  <c:v>3.77</c:v>
                </c:pt>
                <c:pt idx="6">
                  <c:v>2.08</c:v>
                </c:pt>
                <c:pt idx="7">
                  <c:v>1.81</c:v>
                </c:pt>
                <c:pt idx="8">
                  <c:v>1.82</c:v>
                </c:pt>
                <c:pt idx="9">
                  <c:v>1.49</c:v>
                </c:pt>
                <c:pt idx="10">
                  <c:v>1.77</c:v>
                </c:pt>
                <c:pt idx="11">
                  <c:v>1.81</c:v>
                </c:pt>
              </c:numCache>
            </c:numRef>
          </c:val>
          <c:extLst>
            <c:ext xmlns:c16="http://schemas.microsoft.com/office/drawing/2014/chart" uri="{C3380CC4-5D6E-409C-BE32-E72D297353CC}">
              <c16:uniqueId val="{00000000-D05E-4E30-BA2B-5F4D21DEB3A0}"/>
            </c:ext>
          </c:extLst>
        </c:ser>
        <c:dLbls>
          <c:showLegendKey val="0"/>
          <c:showVal val="0"/>
          <c:showCatName val="0"/>
          <c:showSerName val="0"/>
          <c:showPercent val="0"/>
          <c:showBubbleSize val="0"/>
        </c:dLbls>
        <c:axId val="624144384"/>
        <c:axId val="624152256"/>
      </c:areaChart>
      <c:lineChart>
        <c:grouping val="standard"/>
        <c:varyColors val="0"/>
        <c:ser>
          <c:idx val="2"/>
          <c:order val="0"/>
          <c:tx>
            <c:strRef>
              <c:f>'Figure 2.11'!$D$38</c:f>
              <c:strCache>
                <c:ptCount val="1"/>
                <c:pt idx="0">
                  <c:v>Maximum during GKM deposit period (8/11 to 8/27)</c:v>
                </c:pt>
              </c:strCache>
            </c:strRef>
          </c:tx>
          <c:spPr>
            <a:ln w="22225" cap="rnd">
              <a:solidFill>
                <a:schemeClr val="tx1">
                  <a:lumMod val="50000"/>
                  <a:lumOff val="50000"/>
                </a:schemeClr>
              </a:solidFill>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2.11'!$D$40:$D$51</c:f>
              <c:numCache>
                <c:formatCode>General</c:formatCode>
                <c:ptCount val="12"/>
                <c:pt idx="0">
                  <c:v>8.1999999999999993</c:v>
                </c:pt>
                <c:pt idx="1">
                  <c:v>21</c:v>
                </c:pt>
                <c:pt idx="2">
                  <c:v>20</c:v>
                </c:pt>
                <c:pt idx="3">
                  <c:v>20</c:v>
                </c:pt>
                <c:pt idx="4">
                  <c:v>9.4</c:v>
                </c:pt>
                <c:pt idx="5">
                  <c:v>7</c:v>
                </c:pt>
                <c:pt idx="6">
                  <c:v>3.3</c:v>
                </c:pt>
                <c:pt idx="7">
                  <c:v>2.8</c:v>
                </c:pt>
                <c:pt idx="8">
                  <c:v>2.7</c:v>
                </c:pt>
                <c:pt idx="9">
                  <c:v>2</c:v>
                </c:pt>
                <c:pt idx="10">
                  <c:v>2.2999999999999998</c:v>
                </c:pt>
                <c:pt idx="11">
                  <c:v>3.76</c:v>
                </c:pt>
              </c:numCache>
            </c:numRef>
          </c:val>
          <c:smooth val="0"/>
          <c:extLst>
            <c:ext xmlns:c16="http://schemas.microsoft.com/office/drawing/2014/chart" uri="{C3380CC4-5D6E-409C-BE32-E72D297353CC}">
              <c16:uniqueId val="{00000001-D05E-4E30-BA2B-5F4D21DEB3A0}"/>
            </c:ext>
          </c:extLst>
        </c:ser>
        <c:ser>
          <c:idx val="1"/>
          <c:order val="2"/>
          <c:tx>
            <c:strRef>
              <c:f>'Figure 2.11'!$D$22</c:f>
              <c:strCache>
                <c:ptCount val="1"/>
                <c:pt idx="0">
                  <c:v>Background (Aug 30 2015 to March 16, 2016)</c:v>
                </c:pt>
              </c:strCache>
            </c:strRef>
          </c:tx>
          <c:spPr>
            <a:ln w="22225" cap="rnd">
              <a:solidFill>
                <a:srgbClr val="FF0000">
                  <a:alpha val="54000"/>
                </a:srgbClr>
              </a:solidFill>
              <a:prstDash val="sysDash"/>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2.11'!$D$24:$D$35</c:f>
              <c:numCache>
                <c:formatCode>General</c:formatCode>
                <c:ptCount val="12"/>
                <c:pt idx="0">
                  <c:v>3.72</c:v>
                </c:pt>
                <c:pt idx="1">
                  <c:v>3.4</c:v>
                </c:pt>
                <c:pt idx="2">
                  <c:v>3.24</c:v>
                </c:pt>
                <c:pt idx="3">
                  <c:v>3.07</c:v>
                </c:pt>
                <c:pt idx="4">
                  <c:v>3.77</c:v>
                </c:pt>
                <c:pt idx="5">
                  <c:v>3.51</c:v>
                </c:pt>
                <c:pt idx="6">
                  <c:v>1.69</c:v>
                </c:pt>
                <c:pt idx="7">
                  <c:v>1.77</c:v>
                </c:pt>
                <c:pt idx="8">
                  <c:v>3.5</c:v>
                </c:pt>
                <c:pt idx="10">
                  <c:v>2.15</c:v>
                </c:pt>
                <c:pt idx="11">
                  <c:v>2.1</c:v>
                </c:pt>
              </c:numCache>
            </c:numRef>
          </c:val>
          <c:smooth val="0"/>
          <c:extLst>
            <c:ext xmlns:c16="http://schemas.microsoft.com/office/drawing/2014/chart" uri="{C3380CC4-5D6E-409C-BE32-E72D297353CC}">
              <c16:uniqueId val="{00000002-D05E-4E30-BA2B-5F4D21DEB3A0}"/>
            </c:ext>
          </c:extLst>
        </c:ser>
        <c:ser>
          <c:idx val="3"/>
          <c:order val="3"/>
          <c:tx>
            <c:v>Fish Sampling Locations</c:v>
          </c:tx>
          <c:spPr>
            <a:ln w="28575" cap="rnd">
              <a:noFill/>
              <a:round/>
            </a:ln>
            <a:effectLst/>
          </c:spPr>
          <c:marker>
            <c:symbol val="square"/>
            <c:size val="8"/>
            <c:spPr>
              <a:solidFill>
                <a:schemeClr val="tx1">
                  <a:lumMod val="85000"/>
                  <a:lumOff val="15000"/>
                  <a:alpha val="94000"/>
                </a:schemeClr>
              </a:solidFill>
              <a:ln w="9525">
                <a:solidFill>
                  <a:schemeClr val="tx1">
                    <a:lumMod val="65000"/>
                    <a:lumOff val="35000"/>
                  </a:schemeClr>
                </a:solidFill>
              </a:ln>
              <a:effectLst/>
            </c:spPr>
          </c:marker>
          <c:dPt>
            <c:idx val="0"/>
            <c:marker>
              <c:symbol val="none"/>
            </c:marker>
            <c:bubble3D val="0"/>
            <c:extLst>
              <c:ext xmlns:c16="http://schemas.microsoft.com/office/drawing/2014/chart" uri="{C3380CC4-5D6E-409C-BE32-E72D297353CC}">
                <c16:uniqueId val="{00000003-D05E-4E30-BA2B-5F4D21DEB3A0}"/>
              </c:ext>
            </c:extLst>
          </c:dPt>
          <c:dPt>
            <c:idx val="2"/>
            <c:marker>
              <c:symbol val="none"/>
            </c:marker>
            <c:bubble3D val="0"/>
            <c:extLst>
              <c:ext xmlns:c16="http://schemas.microsoft.com/office/drawing/2014/chart" uri="{C3380CC4-5D6E-409C-BE32-E72D297353CC}">
                <c16:uniqueId val="{00000004-D05E-4E30-BA2B-5F4D21DEB3A0}"/>
              </c:ext>
            </c:extLst>
          </c:dPt>
          <c:dPt>
            <c:idx val="4"/>
            <c:marker>
              <c:symbol val="none"/>
            </c:marker>
            <c:bubble3D val="0"/>
            <c:extLst>
              <c:ext xmlns:c16="http://schemas.microsoft.com/office/drawing/2014/chart" uri="{C3380CC4-5D6E-409C-BE32-E72D297353CC}">
                <c16:uniqueId val="{00000005-D05E-4E30-BA2B-5F4D21DEB3A0}"/>
              </c:ext>
            </c:extLst>
          </c:dPt>
          <c:dPt>
            <c:idx val="5"/>
            <c:marker>
              <c:symbol val="none"/>
            </c:marker>
            <c:bubble3D val="0"/>
            <c:extLst>
              <c:ext xmlns:c16="http://schemas.microsoft.com/office/drawing/2014/chart" uri="{C3380CC4-5D6E-409C-BE32-E72D297353CC}">
                <c16:uniqueId val="{00000006-D05E-4E30-BA2B-5F4D21DEB3A0}"/>
              </c:ext>
            </c:extLst>
          </c:dPt>
          <c:dPt>
            <c:idx val="7"/>
            <c:marker>
              <c:symbol val="none"/>
            </c:marker>
            <c:bubble3D val="0"/>
            <c:extLst>
              <c:ext xmlns:c16="http://schemas.microsoft.com/office/drawing/2014/chart" uri="{C3380CC4-5D6E-409C-BE32-E72D297353CC}">
                <c16:uniqueId val="{00000007-D05E-4E30-BA2B-5F4D21DEB3A0}"/>
              </c:ext>
            </c:extLst>
          </c:dPt>
          <c:dPt>
            <c:idx val="9"/>
            <c:marker>
              <c:symbol val="none"/>
            </c:marker>
            <c:bubble3D val="0"/>
            <c:extLst>
              <c:ext xmlns:c16="http://schemas.microsoft.com/office/drawing/2014/chart" uri="{C3380CC4-5D6E-409C-BE32-E72D297353CC}">
                <c16:uniqueId val="{00000008-D05E-4E30-BA2B-5F4D21DEB3A0}"/>
              </c:ext>
            </c:extLst>
          </c:dPt>
          <c:dPt>
            <c:idx val="10"/>
            <c:marker>
              <c:symbol val="none"/>
            </c:marker>
            <c:bubble3D val="0"/>
            <c:extLst>
              <c:ext xmlns:c16="http://schemas.microsoft.com/office/drawing/2014/chart" uri="{C3380CC4-5D6E-409C-BE32-E72D297353CC}">
                <c16:uniqueId val="{00000009-D05E-4E30-BA2B-5F4D21DEB3A0}"/>
              </c:ext>
            </c:extLst>
          </c:dPt>
          <c:dPt>
            <c:idx val="11"/>
            <c:marker>
              <c:symbol val="none"/>
            </c:marker>
            <c:bubble3D val="0"/>
            <c:extLst>
              <c:ext xmlns:c16="http://schemas.microsoft.com/office/drawing/2014/chart" uri="{C3380CC4-5D6E-409C-BE32-E72D297353CC}">
                <c16:uniqueId val="{0000000A-D05E-4E30-BA2B-5F4D21DEB3A0}"/>
              </c:ext>
            </c:extLst>
          </c:dPt>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2.11'!$N$6:$N$17</c:f>
              <c:numCache>
                <c:formatCode>General</c:formatCode>
                <c:ptCount val="12"/>
                <c:pt idx="1">
                  <c:v>12.1</c:v>
                </c:pt>
                <c:pt idx="3">
                  <c:v>5.74</c:v>
                </c:pt>
                <c:pt idx="6">
                  <c:v>2.08</c:v>
                </c:pt>
                <c:pt idx="8">
                  <c:v>1.82</c:v>
                </c:pt>
              </c:numCache>
            </c:numRef>
          </c:val>
          <c:smooth val="0"/>
          <c:extLst>
            <c:ext xmlns:c16="http://schemas.microsoft.com/office/drawing/2014/chart" uri="{C3380CC4-5D6E-409C-BE32-E72D297353CC}">
              <c16:uniqueId val="{0000000B-D05E-4E30-BA2B-5F4D21DEB3A0}"/>
            </c:ext>
          </c:extLst>
        </c:ser>
        <c:dLbls>
          <c:showLegendKey val="0"/>
          <c:showVal val="0"/>
          <c:showCatName val="0"/>
          <c:showSerName val="0"/>
          <c:showPercent val="0"/>
          <c:showBubbleSize val="0"/>
        </c:dLbls>
        <c:marker val="1"/>
        <c:smooth val="0"/>
        <c:axId val="624144384"/>
        <c:axId val="624152256"/>
      </c:lineChart>
      <c:catAx>
        <c:axId val="624144384"/>
        <c:scaling>
          <c:orientation val="minMax"/>
        </c:scaling>
        <c:delete val="0"/>
        <c:axPos val="b"/>
        <c:title>
          <c:tx>
            <c:rich>
              <a:bodyPr rot="0" vert="horz"/>
              <a:lstStyle/>
              <a:p>
                <a:pPr>
                  <a:defRPr/>
                </a:pPr>
                <a:r>
                  <a:rPr lang="en-US"/>
                  <a:t>Distance from GKM (km)</a:t>
                </a:r>
              </a:p>
            </c:rich>
          </c:tx>
          <c:layout>
            <c:manualLayout>
              <c:xMode val="edge"/>
              <c:yMode val="edge"/>
              <c:x val="0.42395868108340762"/>
              <c:y val="0.91914449610178295"/>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65000"/>
                <a:lumOff val="35000"/>
              </a:schemeClr>
            </a:solidFill>
            <a:round/>
          </a:ln>
          <a:effectLst/>
        </c:spPr>
        <c:txPr>
          <a:bodyPr rot="2700000"/>
          <a:lstStyle/>
          <a:p>
            <a:pPr>
              <a:defRPr/>
            </a:pPr>
            <a:endParaRPr lang="en-US"/>
          </a:p>
        </c:txPr>
        <c:crossAx val="624152256"/>
        <c:crosses val="autoZero"/>
        <c:auto val="1"/>
        <c:lblAlgn val="ctr"/>
        <c:lblOffset val="100"/>
        <c:noMultiLvlLbl val="0"/>
      </c:catAx>
      <c:valAx>
        <c:axId val="624152256"/>
        <c:scaling>
          <c:orientation val="minMax"/>
          <c:max val="3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200"/>
                </a:pPr>
                <a:r>
                  <a:rPr lang="en-US" sz="1200"/>
                  <a:t>Sediment Concentration (mg/kg)</a:t>
                </a:r>
              </a:p>
            </c:rich>
          </c:tx>
          <c:layout>
            <c:manualLayout>
              <c:xMode val="edge"/>
              <c:yMode val="edge"/>
              <c:x val="1.5804706317302571E-2"/>
              <c:y val="0.19073718927056946"/>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vert="horz"/>
          <a:lstStyle/>
          <a:p>
            <a:pPr>
              <a:defRPr/>
            </a:pPr>
            <a:endParaRPr lang="en-US"/>
          </a:p>
        </c:txPr>
        <c:crossAx val="624144384"/>
        <c:crossesAt val="1"/>
        <c:crossBetween val="midCat"/>
      </c:valAx>
      <c:spPr>
        <a:ln>
          <a:solidFill>
            <a:schemeClr val="tx1">
              <a:lumMod val="75000"/>
              <a:lumOff val="25000"/>
            </a:schemeClr>
          </a:solidFill>
        </a:ln>
      </c:spPr>
    </c:plotArea>
    <c:legend>
      <c:legendPos val="b"/>
      <c:layout>
        <c:manualLayout>
          <c:xMode val="edge"/>
          <c:yMode val="edge"/>
          <c:x val="0.23180750947029788"/>
          <c:y val="0.13132559059211818"/>
          <c:w val="0.71224898767366818"/>
          <c:h val="0.18562542335573801"/>
        </c:manualLayout>
      </c:layout>
      <c:overlay val="0"/>
      <c:spPr>
        <a:noFill/>
        <a:ln>
          <a:noFill/>
        </a:ln>
        <a:effectLst/>
      </c:spPr>
      <c:txPr>
        <a:bodyPr rot="0" vert="horz"/>
        <a:lstStyle/>
        <a:p>
          <a:pPr>
            <a:defRPr sz="1000" b="0"/>
          </a:pPr>
          <a:endParaRPr lang="en-US"/>
        </a:p>
      </c:txPr>
    </c:legend>
    <c:plotVisOnly val="1"/>
    <c:dispBlanksAs val="zero"/>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Cadmium in Sediment</a:t>
            </a:r>
          </a:p>
        </c:rich>
      </c:tx>
      <c:layout>
        <c:manualLayout>
          <c:xMode val="edge"/>
          <c:yMode val="edge"/>
          <c:x val="0.41066577642647656"/>
          <c:y val="2.1701108720793772E-2"/>
        </c:manualLayout>
      </c:layout>
      <c:overlay val="0"/>
      <c:spPr>
        <a:noFill/>
        <a:ln>
          <a:noFill/>
        </a:ln>
        <a:effectLst/>
      </c:spPr>
    </c:title>
    <c:autoTitleDeleted val="0"/>
    <c:plotArea>
      <c:layout>
        <c:manualLayout>
          <c:layoutTarget val="inner"/>
          <c:xMode val="edge"/>
          <c:yMode val="edge"/>
          <c:x val="0.13931191416969715"/>
          <c:y val="0.1176547309676816"/>
          <c:w val="0.80516620239765213"/>
          <c:h val="0.656224560652512"/>
        </c:manualLayout>
      </c:layout>
      <c:areaChart>
        <c:grouping val="standard"/>
        <c:varyColors val="0"/>
        <c:ser>
          <c:idx val="0"/>
          <c:order val="1"/>
          <c:tx>
            <c:strRef>
              <c:f>'Figure 2.11'!$C$4</c:f>
              <c:strCache>
                <c:ptCount val="1"/>
                <c:pt idx="0">
                  <c:v>Average When  GKM deposits present (8/11/2015 to 8/27/2015)</c:v>
                </c:pt>
              </c:strCache>
            </c:strRef>
          </c:tx>
          <c:spPr>
            <a:solidFill>
              <a:schemeClr val="tx2">
                <a:lumMod val="20000"/>
                <a:lumOff val="80000"/>
              </a:schemeClr>
            </a:solidFill>
            <a:ln w="12700">
              <a:solidFill>
                <a:schemeClr val="tx2">
                  <a:lumMod val="75000"/>
                </a:schemeClr>
              </a:solidFill>
            </a:ln>
            <a:effectLst/>
          </c:spP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2.11'!$E$6:$E$17</c:f>
              <c:numCache>
                <c:formatCode>General</c:formatCode>
                <c:ptCount val="12"/>
                <c:pt idx="0">
                  <c:v>0.72</c:v>
                </c:pt>
                <c:pt idx="1">
                  <c:v>2.16</c:v>
                </c:pt>
                <c:pt idx="2">
                  <c:v>1.75</c:v>
                </c:pt>
                <c:pt idx="3">
                  <c:v>0.67</c:v>
                </c:pt>
                <c:pt idx="4">
                  <c:v>0.33</c:v>
                </c:pt>
                <c:pt idx="5">
                  <c:v>0.39</c:v>
                </c:pt>
                <c:pt idx="6">
                  <c:v>0.14000000000000001</c:v>
                </c:pt>
                <c:pt idx="7">
                  <c:v>7.0000000000000007E-2</c:v>
                </c:pt>
                <c:pt idx="8">
                  <c:v>0.19</c:v>
                </c:pt>
                <c:pt idx="9">
                  <c:v>0.09</c:v>
                </c:pt>
                <c:pt idx="10">
                  <c:v>0.17</c:v>
                </c:pt>
                <c:pt idx="11">
                  <c:v>0.13</c:v>
                </c:pt>
              </c:numCache>
            </c:numRef>
          </c:val>
          <c:extLst>
            <c:ext xmlns:c16="http://schemas.microsoft.com/office/drawing/2014/chart" uri="{C3380CC4-5D6E-409C-BE32-E72D297353CC}">
              <c16:uniqueId val="{00000000-4DE0-47A7-86BD-09AB34277225}"/>
            </c:ext>
          </c:extLst>
        </c:ser>
        <c:dLbls>
          <c:showLegendKey val="0"/>
          <c:showVal val="0"/>
          <c:showCatName val="0"/>
          <c:showSerName val="0"/>
          <c:showPercent val="0"/>
          <c:showBubbleSize val="0"/>
        </c:dLbls>
        <c:axId val="624144384"/>
        <c:axId val="624152256"/>
      </c:areaChart>
      <c:lineChart>
        <c:grouping val="standard"/>
        <c:varyColors val="0"/>
        <c:ser>
          <c:idx val="2"/>
          <c:order val="0"/>
          <c:tx>
            <c:strRef>
              <c:f>'Figure 2.11'!$D$38</c:f>
              <c:strCache>
                <c:ptCount val="1"/>
                <c:pt idx="0">
                  <c:v>Maximum during GKM deposit period (8/11 to 8/27)</c:v>
                </c:pt>
              </c:strCache>
            </c:strRef>
          </c:tx>
          <c:spPr>
            <a:ln w="22225" cap="rnd">
              <a:solidFill>
                <a:schemeClr val="tx1">
                  <a:lumMod val="50000"/>
                  <a:lumOff val="50000"/>
                </a:schemeClr>
              </a:solidFill>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2.11'!$E$40:$E$51</c:f>
              <c:numCache>
                <c:formatCode>General</c:formatCode>
                <c:ptCount val="12"/>
                <c:pt idx="0">
                  <c:v>1.5</c:v>
                </c:pt>
                <c:pt idx="1">
                  <c:v>4.5999999999999996</c:v>
                </c:pt>
                <c:pt idx="2">
                  <c:v>3.9</c:v>
                </c:pt>
                <c:pt idx="3">
                  <c:v>2.4</c:v>
                </c:pt>
                <c:pt idx="4">
                  <c:v>0.76</c:v>
                </c:pt>
                <c:pt idx="5">
                  <c:v>0.52</c:v>
                </c:pt>
                <c:pt idx="6">
                  <c:v>0.36</c:v>
                </c:pt>
                <c:pt idx="7">
                  <c:v>0.35</c:v>
                </c:pt>
                <c:pt idx="8">
                  <c:v>0.39</c:v>
                </c:pt>
                <c:pt idx="9">
                  <c:v>0.33</c:v>
                </c:pt>
                <c:pt idx="10">
                  <c:v>0.33</c:v>
                </c:pt>
                <c:pt idx="11">
                  <c:v>0.36</c:v>
                </c:pt>
              </c:numCache>
            </c:numRef>
          </c:val>
          <c:smooth val="0"/>
          <c:extLst>
            <c:ext xmlns:c16="http://schemas.microsoft.com/office/drawing/2014/chart" uri="{C3380CC4-5D6E-409C-BE32-E72D297353CC}">
              <c16:uniqueId val="{00000001-4DE0-47A7-86BD-09AB34277225}"/>
            </c:ext>
          </c:extLst>
        </c:ser>
        <c:ser>
          <c:idx val="1"/>
          <c:order val="2"/>
          <c:tx>
            <c:strRef>
              <c:f>'Figure 2.11'!$D$22</c:f>
              <c:strCache>
                <c:ptCount val="1"/>
                <c:pt idx="0">
                  <c:v>Background (Aug 30 2015 to March 16, 2016)</c:v>
                </c:pt>
              </c:strCache>
            </c:strRef>
          </c:tx>
          <c:spPr>
            <a:ln w="22225" cap="rnd">
              <a:solidFill>
                <a:srgbClr val="FF0000">
                  <a:alpha val="54000"/>
                </a:srgbClr>
              </a:solidFill>
              <a:prstDash val="sysDash"/>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2.11'!$E$24:$E$35</c:f>
              <c:numCache>
                <c:formatCode>General</c:formatCode>
                <c:ptCount val="12"/>
                <c:pt idx="0">
                  <c:v>0.52</c:v>
                </c:pt>
                <c:pt idx="1">
                  <c:v>0.16</c:v>
                </c:pt>
                <c:pt idx="2">
                  <c:v>0.18</c:v>
                </c:pt>
                <c:pt idx="3">
                  <c:v>0.115</c:v>
                </c:pt>
                <c:pt idx="4">
                  <c:v>0.18</c:v>
                </c:pt>
                <c:pt idx="5">
                  <c:v>0.2</c:v>
                </c:pt>
                <c:pt idx="6">
                  <c:v>0.03</c:v>
                </c:pt>
                <c:pt idx="7">
                  <c:v>0.04</c:v>
                </c:pt>
                <c:pt idx="8">
                  <c:v>0.06</c:v>
                </c:pt>
                <c:pt idx="10">
                  <c:v>0.06</c:v>
                </c:pt>
                <c:pt idx="11">
                  <c:v>0.08</c:v>
                </c:pt>
              </c:numCache>
            </c:numRef>
          </c:val>
          <c:smooth val="0"/>
          <c:extLst>
            <c:ext xmlns:c16="http://schemas.microsoft.com/office/drawing/2014/chart" uri="{C3380CC4-5D6E-409C-BE32-E72D297353CC}">
              <c16:uniqueId val="{00000002-4DE0-47A7-86BD-09AB34277225}"/>
            </c:ext>
          </c:extLst>
        </c:ser>
        <c:ser>
          <c:idx val="3"/>
          <c:order val="3"/>
          <c:tx>
            <c:v>Fish Sampling Locations</c:v>
          </c:tx>
          <c:spPr>
            <a:ln w="28575" cap="rnd">
              <a:noFill/>
              <a:round/>
            </a:ln>
            <a:effectLst/>
          </c:spPr>
          <c:marker>
            <c:symbol val="square"/>
            <c:size val="8"/>
            <c:spPr>
              <a:solidFill>
                <a:schemeClr val="tx1">
                  <a:lumMod val="85000"/>
                  <a:lumOff val="15000"/>
                  <a:alpha val="94000"/>
                </a:schemeClr>
              </a:solidFill>
              <a:ln w="9525">
                <a:solidFill>
                  <a:schemeClr val="tx1">
                    <a:lumMod val="65000"/>
                    <a:lumOff val="35000"/>
                  </a:schemeClr>
                </a:solidFill>
              </a:ln>
              <a:effectLst/>
            </c:spPr>
          </c:marker>
          <c:dPt>
            <c:idx val="0"/>
            <c:marker>
              <c:symbol val="none"/>
            </c:marker>
            <c:bubble3D val="0"/>
            <c:extLst>
              <c:ext xmlns:c16="http://schemas.microsoft.com/office/drawing/2014/chart" uri="{C3380CC4-5D6E-409C-BE32-E72D297353CC}">
                <c16:uniqueId val="{00000003-4DE0-47A7-86BD-09AB34277225}"/>
              </c:ext>
            </c:extLst>
          </c:dPt>
          <c:dPt>
            <c:idx val="2"/>
            <c:marker>
              <c:symbol val="none"/>
            </c:marker>
            <c:bubble3D val="0"/>
            <c:extLst>
              <c:ext xmlns:c16="http://schemas.microsoft.com/office/drawing/2014/chart" uri="{C3380CC4-5D6E-409C-BE32-E72D297353CC}">
                <c16:uniqueId val="{00000004-4DE0-47A7-86BD-09AB34277225}"/>
              </c:ext>
            </c:extLst>
          </c:dPt>
          <c:dPt>
            <c:idx val="4"/>
            <c:marker>
              <c:symbol val="none"/>
            </c:marker>
            <c:bubble3D val="0"/>
            <c:extLst>
              <c:ext xmlns:c16="http://schemas.microsoft.com/office/drawing/2014/chart" uri="{C3380CC4-5D6E-409C-BE32-E72D297353CC}">
                <c16:uniqueId val="{00000005-4DE0-47A7-86BD-09AB34277225}"/>
              </c:ext>
            </c:extLst>
          </c:dPt>
          <c:dPt>
            <c:idx val="5"/>
            <c:marker>
              <c:symbol val="none"/>
            </c:marker>
            <c:bubble3D val="0"/>
            <c:extLst>
              <c:ext xmlns:c16="http://schemas.microsoft.com/office/drawing/2014/chart" uri="{C3380CC4-5D6E-409C-BE32-E72D297353CC}">
                <c16:uniqueId val="{00000006-4DE0-47A7-86BD-09AB34277225}"/>
              </c:ext>
            </c:extLst>
          </c:dPt>
          <c:dPt>
            <c:idx val="7"/>
            <c:marker>
              <c:symbol val="none"/>
            </c:marker>
            <c:bubble3D val="0"/>
            <c:extLst>
              <c:ext xmlns:c16="http://schemas.microsoft.com/office/drawing/2014/chart" uri="{C3380CC4-5D6E-409C-BE32-E72D297353CC}">
                <c16:uniqueId val="{00000007-4DE0-47A7-86BD-09AB34277225}"/>
              </c:ext>
            </c:extLst>
          </c:dPt>
          <c:dPt>
            <c:idx val="9"/>
            <c:marker>
              <c:symbol val="none"/>
            </c:marker>
            <c:bubble3D val="0"/>
            <c:extLst>
              <c:ext xmlns:c16="http://schemas.microsoft.com/office/drawing/2014/chart" uri="{C3380CC4-5D6E-409C-BE32-E72D297353CC}">
                <c16:uniqueId val="{00000008-4DE0-47A7-86BD-09AB34277225}"/>
              </c:ext>
            </c:extLst>
          </c:dPt>
          <c:dPt>
            <c:idx val="10"/>
            <c:marker>
              <c:symbol val="none"/>
            </c:marker>
            <c:bubble3D val="0"/>
            <c:extLst>
              <c:ext xmlns:c16="http://schemas.microsoft.com/office/drawing/2014/chart" uri="{C3380CC4-5D6E-409C-BE32-E72D297353CC}">
                <c16:uniqueId val="{00000009-4DE0-47A7-86BD-09AB34277225}"/>
              </c:ext>
            </c:extLst>
          </c:dPt>
          <c:dPt>
            <c:idx val="11"/>
            <c:marker>
              <c:symbol val="none"/>
            </c:marker>
            <c:bubble3D val="0"/>
            <c:extLst>
              <c:ext xmlns:c16="http://schemas.microsoft.com/office/drawing/2014/chart" uri="{C3380CC4-5D6E-409C-BE32-E72D297353CC}">
                <c16:uniqueId val="{0000000A-4DE0-47A7-86BD-09AB34277225}"/>
              </c:ext>
            </c:extLst>
          </c:dPt>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2.11'!$O$6:$O$17</c:f>
              <c:numCache>
                <c:formatCode>General</c:formatCode>
                <c:ptCount val="12"/>
                <c:pt idx="1">
                  <c:v>2.16</c:v>
                </c:pt>
                <c:pt idx="3">
                  <c:v>0.67</c:v>
                </c:pt>
                <c:pt idx="6">
                  <c:v>0.14000000000000001</c:v>
                </c:pt>
                <c:pt idx="8">
                  <c:v>0.19</c:v>
                </c:pt>
              </c:numCache>
            </c:numRef>
          </c:val>
          <c:smooth val="0"/>
          <c:extLst>
            <c:ext xmlns:c16="http://schemas.microsoft.com/office/drawing/2014/chart" uri="{C3380CC4-5D6E-409C-BE32-E72D297353CC}">
              <c16:uniqueId val="{0000000B-4DE0-47A7-86BD-09AB34277225}"/>
            </c:ext>
          </c:extLst>
        </c:ser>
        <c:dLbls>
          <c:showLegendKey val="0"/>
          <c:showVal val="0"/>
          <c:showCatName val="0"/>
          <c:showSerName val="0"/>
          <c:showPercent val="0"/>
          <c:showBubbleSize val="0"/>
        </c:dLbls>
        <c:marker val="1"/>
        <c:smooth val="0"/>
        <c:axId val="624144384"/>
        <c:axId val="624152256"/>
      </c:lineChart>
      <c:catAx>
        <c:axId val="624144384"/>
        <c:scaling>
          <c:orientation val="minMax"/>
        </c:scaling>
        <c:delete val="0"/>
        <c:axPos val="b"/>
        <c:title>
          <c:tx>
            <c:rich>
              <a:bodyPr rot="0" vert="horz"/>
              <a:lstStyle/>
              <a:p>
                <a:pPr>
                  <a:defRPr/>
                </a:pPr>
                <a:r>
                  <a:rPr lang="en-US"/>
                  <a:t>Distance from GKM (km)</a:t>
                </a:r>
              </a:p>
            </c:rich>
          </c:tx>
          <c:layout>
            <c:manualLayout>
              <c:xMode val="edge"/>
              <c:yMode val="edge"/>
              <c:x val="0.42395868108340762"/>
              <c:y val="0.91914449610178295"/>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65000"/>
                <a:lumOff val="35000"/>
              </a:schemeClr>
            </a:solidFill>
            <a:round/>
          </a:ln>
          <a:effectLst/>
        </c:spPr>
        <c:txPr>
          <a:bodyPr rot="2700000"/>
          <a:lstStyle/>
          <a:p>
            <a:pPr>
              <a:defRPr/>
            </a:pPr>
            <a:endParaRPr lang="en-US"/>
          </a:p>
        </c:txPr>
        <c:crossAx val="624152256"/>
        <c:crosses val="autoZero"/>
        <c:auto val="1"/>
        <c:lblAlgn val="ctr"/>
        <c:lblOffset val="100"/>
        <c:noMultiLvlLbl val="0"/>
      </c:catAx>
      <c:valAx>
        <c:axId val="624152256"/>
        <c:scaling>
          <c:orientation val="minMax"/>
          <c:max val="8"/>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200"/>
                </a:pPr>
                <a:r>
                  <a:rPr lang="en-US" sz="1200"/>
                  <a:t>Sediment Concentration (mg/kg)</a:t>
                </a:r>
              </a:p>
            </c:rich>
          </c:tx>
          <c:layout>
            <c:manualLayout>
              <c:xMode val="edge"/>
              <c:yMode val="edge"/>
              <c:x val="1.5804706317302571E-2"/>
              <c:y val="0.19073718927056946"/>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vert="horz"/>
          <a:lstStyle/>
          <a:p>
            <a:pPr>
              <a:defRPr/>
            </a:pPr>
            <a:endParaRPr lang="en-US"/>
          </a:p>
        </c:txPr>
        <c:crossAx val="624144384"/>
        <c:crossesAt val="1"/>
        <c:crossBetween val="midCat"/>
      </c:valAx>
      <c:spPr>
        <a:ln>
          <a:solidFill>
            <a:schemeClr val="tx1">
              <a:lumMod val="75000"/>
              <a:lumOff val="25000"/>
            </a:schemeClr>
          </a:solidFill>
        </a:ln>
      </c:spPr>
    </c:plotArea>
    <c:legend>
      <c:legendPos val="b"/>
      <c:layout>
        <c:manualLayout>
          <c:xMode val="edge"/>
          <c:yMode val="edge"/>
          <c:x val="0.21779174449370808"/>
          <c:y val="0.12412983304969899"/>
          <c:w val="0.71224898767366818"/>
          <c:h val="0.18562542335573801"/>
        </c:manualLayout>
      </c:layout>
      <c:overlay val="0"/>
      <c:spPr>
        <a:noFill/>
        <a:ln>
          <a:noFill/>
        </a:ln>
        <a:effectLst/>
      </c:spPr>
      <c:txPr>
        <a:bodyPr rot="0" vert="horz"/>
        <a:lstStyle/>
        <a:p>
          <a:pPr>
            <a:defRPr sz="1000" b="0"/>
          </a:pPr>
          <a:endParaRPr lang="en-US"/>
        </a:p>
      </c:txPr>
    </c:legend>
    <c:plotVisOnly val="1"/>
    <c:dispBlanksAs val="zero"/>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Lead in Sediment</a:t>
            </a:r>
          </a:p>
        </c:rich>
      </c:tx>
      <c:layout>
        <c:manualLayout>
          <c:xMode val="edge"/>
          <c:yMode val="edge"/>
          <c:x val="0.41066577642647656"/>
          <c:y val="2.1701108720793772E-2"/>
        </c:manualLayout>
      </c:layout>
      <c:overlay val="0"/>
      <c:spPr>
        <a:noFill/>
        <a:ln>
          <a:noFill/>
        </a:ln>
        <a:effectLst/>
      </c:spPr>
    </c:title>
    <c:autoTitleDeleted val="0"/>
    <c:plotArea>
      <c:layout>
        <c:manualLayout>
          <c:layoutTarget val="inner"/>
          <c:xMode val="edge"/>
          <c:yMode val="edge"/>
          <c:x val="0.13931191416969715"/>
          <c:y val="0.1176547309676816"/>
          <c:w val="0.80516620239765213"/>
          <c:h val="0.656224560652512"/>
        </c:manualLayout>
      </c:layout>
      <c:areaChart>
        <c:grouping val="standard"/>
        <c:varyColors val="0"/>
        <c:ser>
          <c:idx val="0"/>
          <c:order val="1"/>
          <c:tx>
            <c:strRef>
              <c:f>'Figure 2.11'!$C$4</c:f>
              <c:strCache>
                <c:ptCount val="1"/>
                <c:pt idx="0">
                  <c:v>Average When  GKM deposits present (8/11/2015 to 8/27/2015)</c:v>
                </c:pt>
              </c:strCache>
            </c:strRef>
          </c:tx>
          <c:spPr>
            <a:solidFill>
              <a:schemeClr val="tx2">
                <a:lumMod val="20000"/>
                <a:lumOff val="80000"/>
              </a:schemeClr>
            </a:solidFill>
            <a:ln w="12700">
              <a:solidFill>
                <a:schemeClr val="tx2">
                  <a:lumMod val="75000"/>
                </a:schemeClr>
              </a:solidFill>
            </a:ln>
            <a:effectLst/>
          </c:spP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2.11'!$F$6:$F$17</c:f>
              <c:numCache>
                <c:formatCode>General</c:formatCode>
                <c:ptCount val="12"/>
                <c:pt idx="0">
                  <c:v>53.75</c:v>
                </c:pt>
                <c:pt idx="1">
                  <c:v>184.9</c:v>
                </c:pt>
                <c:pt idx="2">
                  <c:v>137.19</c:v>
                </c:pt>
                <c:pt idx="3">
                  <c:v>72.64</c:v>
                </c:pt>
                <c:pt idx="4">
                  <c:v>47.35</c:v>
                </c:pt>
                <c:pt idx="5">
                  <c:v>33.4</c:v>
                </c:pt>
                <c:pt idx="6">
                  <c:v>10.07</c:v>
                </c:pt>
                <c:pt idx="7">
                  <c:v>4.87</c:v>
                </c:pt>
                <c:pt idx="8">
                  <c:v>7.81</c:v>
                </c:pt>
                <c:pt idx="9">
                  <c:v>6.4</c:v>
                </c:pt>
                <c:pt idx="10">
                  <c:v>6.1</c:v>
                </c:pt>
                <c:pt idx="11">
                  <c:v>5.75</c:v>
                </c:pt>
              </c:numCache>
            </c:numRef>
          </c:val>
          <c:extLst>
            <c:ext xmlns:c16="http://schemas.microsoft.com/office/drawing/2014/chart" uri="{C3380CC4-5D6E-409C-BE32-E72D297353CC}">
              <c16:uniqueId val="{00000000-114E-4250-AD59-45325E6059C6}"/>
            </c:ext>
          </c:extLst>
        </c:ser>
        <c:dLbls>
          <c:showLegendKey val="0"/>
          <c:showVal val="0"/>
          <c:showCatName val="0"/>
          <c:showSerName val="0"/>
          <c:showPercent val="0"/>
          <c:showBubbleSize val="0"/>
        </c:dLbls>
        <c:axId val="624144384"/>
        <c:axId val="624152256"/>
      </c:areaChart>
      <c:lineChart>
        <c:grouping val="standard"/>
        <c:varyColors val="0"/>
        <c:ser>
          <c:idx val="2"/>
          <c:order val="0"/>
          <c:tx>
            <c:strRef>
              <c:f>'Figure 2.11'!$D$38</c:f>
              <c:strCache>
                <c:ptCount val="1"/>
                <c:pt idx="0">
                  <c:v>Maximum during GKM deposit period (8/11 to 8/27)</c:v>
                </c:pt>
              </c:strCache>
            </c:strRef>
          </c:tx>
          <c:spPr>
            <a:ln w="22225" cap="rnd">
              <a:solidFill>
                <a:schemeClr val="tx1">
                  <a:lumMod val="50000"/>
                  <a:lumOff val="50000"/>
                </a:schemeClr>
              </a:solidFill>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2.11'!$F$40:$F$51</c:f>
              <c:numCache>
                <c:formatCode>General</c:formatCode>
                <c:ptCount val="12"/>
                <c:pt idx="0">
                  <c:v>100</c:v>
                </c:pt>
                <c:pt idx="1">
                  <c:v>360</c:v>
                </c:pt>
                <c:pt idx="2">
                  <c:v>310</c:v>
                </c:pt>
                <c:pt idx="3">
                  <c:v>320</c:v>
                </c:pt>
                <c:pt idx="4">
                  <c:v>130</c:v>
                </c:pt>
                <c:pt idx="5">
                  <c:v>45</c:v>
                </c:pt>
                <c:pt idx="6">
                  <c:v>29</c:v>
                </c:pt>
                <c:pt idx="7">
                  <c:v>6.2</c:v>
                </c:pt>
                <c:pt idx="8">
                  <c:v>20</c:v>
                </c:pt>
                <c:pt idx="9">
                  <c:v>13</c:v>
                </c:pt>
                <c:pt idx="10">
                  <c:v>12</c:v>
                </c:pt>
                <c:pt idx="11">
                  <c:v>9.0299999999999994</c:v>
                </c:pt>
              </c:numCache>
            </c:numRef>
          </c:val>
          <c:smooth val="0"/>
          <c:extLst>
            <c:ext xmlns:c16="http://schemas.microsoft.com/office/drawing/2014/chart" uri="{C3380CC4-5D6E-409C-BE32-E72D297353CC}">
              <c16:uniqueId val="{00000001-114E-4250-AD59-45325E6059C6}"/>
            </c:ext>
          </c:extLst>
        </c:ser>
        <c:ser>
          <c:idx val="1"/>
          <c:order val="2"/>
          <c:tx>
            <c:strRef>
              <c:f>'Figure 2.11'!$D$22</c:f>
              <c:strCache>
                <c:ptCount val="1"/>
                <c:pt idx="0">
                  <c:v>Background (Aug 30 2015 to March 16, 2016)</c:v>
                </c:pt>
              </c:strCache>
            </c:strRef>
          </c:tx>
          <c:spPr>
            <a:ln w="22225" cap="rnd">
              <a:solidFill>
                <a:srgbClr val="FF0000">
                  <a:alpha val="54000"/>
                </a:srgbClr>
              </a:solidFill>
              <a:prstDash val="sysDash"/>
              <a:round/>
            </a:ln>
            <a:effectLst/>
          </c:spPr>
          <c:marker>
            <c:symbol val="none"/>
          </c:marker>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2.11'!$F$24:$F$35</c:f>
              <c:numCache>
                <c:formatCode>General</c:formatCode>
                <c:ptCount val="12"/>
                <c:pt idx="0">
                  <c:v>39.25</c:v>
                </c:pt>
                <c:pt idx="1">
                  <c:v>13.2</c:v>
                </c:pt>
                <c:pt idx="2">
                  <c:v>13.15</c:v>
                </c:pt>
                <c:pt idx="3">
                  <c:v>12.36</c:v>
                </c:pt>
                <c:pt idx="4">
                  <c:v>16.09</c:v>
                </c:pt>
                <c:pt idx="5">
                  <c:v>16.59</c:v>
                </c:pt>
                <c:pt idx="6">
                  <c:v>4.47</c:v>
                </c:pt>
                <c:pt idx="7">
                  <c:v>4.87</c:v>
                </c:pt>
                <c:pt idx="8">
                  <c:v>6.4</c:v>
                </c:pt>
                <c:pt idx="10">
                  <c:v>6.39</c:v>
                </c:pt>
                <c:pt idx="11">
                  <c:v>6.7</c:v>
                </c:pt>
              </c:numCache>
            </c:numRef>
          </c:val>
          <c:smooth val="0"/>
          <c:extLst>
            <c:ext xmlns:c16="http://schemas.microsoft.com/office/drawing/2014/chart" uri="{C3380CC4-5D6E-409C-BE32-E72D297353CC}">
              <c16:uniqueId val="{00000002-114E-4250-AD59-45325E6059C6}"/>
            </c:ext>
          </c:extLst>
        </c:ser>
        <c:ser>
          <c:idx val="3"/>
          <c:order val="3"/>
          <c:tx>
            <c:v>Fish Sampling Locations</c:v>
          </c:tx>
          <c:spPr>
            <a:ln w="28575" cap="rnd">
              <a:noFill/>
              <a:round/>
            </a:ln>
            <a:effectLst/>
          </c:spPr>
          <c:marker>
            <c:symbol val="square"/>
            <c:size val="8"/>
            <c:spPr>
              <a:solidFill>
                <a:schemeClr val="tx1">
                  <a:lumMod val="85000"/>
                  <a:lumOff val="15000"/>
                  <a:alpha val="94000"/>
                </a:schemeClr>
              </a:solidFill>
              <a:ln w="9525">
                <a:solidFill>
                  <a:schemeClr val="tx1">
                    <a:lumMod val="65000"/>
                    <a:lumOff val="35000"/>
                  </a:schemeClr>
                </a:solidFill>
              </a:ln>
              <a:effectLst/>
            </c:spPr>
          </c:marker>
          <c:dPt>
            <c:idx val="0"/>
            <c:marker>
              <c:symbol val="none"/>
            </c:marker>
            <c:bubble3D val="0"/>
            <c:extLst>
              <c:ext xmlns:c16="http://schemas.microsoft.com/office/drawing/2014/chart" uri="{C3380CC4-5D6E-409C-BE32-E72D297353CC}">
                <c16:uniqueId val="{00000003-114E-4250-AD59-45325E6059C6}"/>
              </c:ext>
            </c:extLst>
          </c:dPt>
          <c:dPt>
            <c:idx val="2"/>
            <c:marker>
              <c:symbol val="none"/>
            </c:marker>
            <c:bubble3D val="0"/>
            <c:extLst>
              <c:ext xmlns:c16="http://schemas.microsoft.com/office/drawing/2014/chart" uri="{C3380CC4-5D6E-409C-BE32-E72D297353CC}">
                <c16:uniqueId val="{00000004-114E-4250-AD59-45325E6059C6}"/>
              </c:ext>
            </c:extLst>
          </c:dPt>
          <c:dPt>
            <c:idx val="4"/>
            <c:marker>
              <c:symbol val="none"/>
            </c:marker>
            <c:bubble3D val="0"/>
            <c:extLst>
              <c:ext xmlns:c16="http://schemas.microsoft.com/office/drawing/2014/chart" uri="{C3380CC4-5D6E-409C-BE32-E72D297353CC}">
                <c16:uniqueId val="{00000005-114E-4250-AD59-45325E6059C6}"/>
              </c:ext>
            </c:extLst>
          </c:dPt>
          <c:dPt>
            <c:idx val="5"/>
            <c:marker>
              <c:symbol val="none"/>
            </c:marker>
            <c:bubble3D val="0"/>
            <c:extLst>
              <c:ext xmlns:c16="http://schemas.microsoft.com/office/drawing/2014/chart" uri="{C3380CC4-5D6E-409C-BE32-E72D297353CC}">
                <c16:uniqueId val="{00000006-114E-4250-AD59-45325E6059C6}"/>
              </c:ext>
            </c:extLst>
          </c:dPt>
          <c:dPt>
            <c:idx val="7"/>
            <c:marker>
              <c:symbol val="none"/>
            </c:marker>
            <c:bubble3D val="0"/>
            <c:extLst>
              <c:ext xmlns:c16="http://schemas.microsoft.com/office/drawing/2014/chart" uri="{C3380CC4-5D6E-409C-BE32-E72D297353CC}">
                <c16:uniqueId val="{00000007-114E-4250-AD59-45325E6059C6}"/>
              </c:ext>
            </c:extLst>
          </c:dPt>
          <c:dPt>
            <c:idx val="9"/>
            <c:marker>
              <c:symbol val="none"/>
            </c:marker>
            <c:bubble3D val="0"/>
            <c:extLst>
              <c:ext xmlns:c16="http://schemas.microsoft.com/office/drawing/2014/chart" uri="{C3380CC4-5D6E-409C-BE32-E72D297353CC}">
                <c16:uniqueId val="{00000008-114E-4250-AD59-45325E6059C6}"/>
              </c:ext>
            </c:extLst>
          </c:dPt>
          <c:dPt>
            <c:idx val="10"/>
            <c:marker>
              <c:symbol val="none"/>
            </c:marker>
            <c:bubble3D val="0"/>
            <c:extLst>
              <c:ext xmlns:c16="http://schemas.microsoft.com/office/drawing/2014/chart" uri="{C3380CC4-5D6E-409C-BE32-E72D297353CC}">
                <c16:uniqueId val="{00000009-114E-4250-AD59-45325E6059C6}"/>
              </c:ext>
            </c:extLst>
          </c:dPt>
          <c:dPt>
            <c:idx val="11"/>
            <c:marker>
              <c:symbol val="none"/>
            </c:marker>
            <c:bubble3D val="0"/>
            <c:extLst>
              <c:ext xmlns:c16="http://schemas.microsoft.com/office/drawing/2014/chart" uri="{C3380CC4-5D6E-409C-BE32-E72D297353CC}">
                <c16:uniqueId val="{0000000A-114E-4250-AD59-45325E6059C6}"/>
              </c:ext>
            </c:extLst>
          </c:dPt>
          <c:cat>
            <c:numRef>
              <c:f>'Figure 2.11'!$B$6:$B$17</c:f>
              <c:numCache>
                <c:formatCode>General</c:formatCode>
                <c:ptCount val="12"/>
                <c:pt idx="0">
                  <c:v>147</c:v>
                </c:pt>
                <c:pt idx="1">
                  <c:v>152</c:v>
                </c:pt>
                <c:pt idx="2">
                  <c:v>158</c:v>
                </c:pt>
                <c:pt idx="3">
                  <c:v>163</c:v>
                </c:pt>
                <c:pt idx="4">
                  <c:v>177</c:v>
                </c:pt>
                <c:pt idx="5">
                  <c:v>190</c:v>
                </c:pt>
                <c:pt idx="6">
                  <c:v>196</c:v>
                </c:pt>
                <c:pt idx="7">
                  <c:v>205</c:v>
                </c:pt>
                <c:pt idx="8">
                  <c:v>214</c:v>
                </c:pt>
                <c:pt idx="9">
                  <c:v>227</c:v>
                </c:pt>
                <c:pt idx="10">
                  <c:v>246</c:v>
                </c:pt>
                <c:pt idx="11">
                  <c:v>296</c:v>
                </c:pt>
              </c:numCache>
            </c:numRef>
          </c:cat>
          <c:val>
            <c:numRef>
              <c:f>'Figure 2.11'!$P$6:$P$17</c:f>
              <c:numCache>
                <c:formatCode>General</c:formatCode>
                <c:ptCount val="12"/>
                <c:pt idx="1">
                  <c:v>184.9</c:v>
                </c:pt>
                <c:pt idx="3">
                  <c:v>72.64</c:v>
                </c:pt>
                <c:pt idx="6">
                  <c:v>10.07</c:v>
                </c:pt>
                <c:pt idx="8">
                  <c:v>7.81</c:v>
                </c:pt>
              </c:numCache>
            </c:numRef>
          </c:val>
          <c:smooth val="0"/>
          <c:extLst>
            <c:ext xmlns:c16="http://schemas.microsoft.com/office/drawing/2014/chart" uri="{C3380CC4-5D6E-409C-BE32-E72D297353CC}">
              <c16:uniqueId val="{0000000B-114E-4250-AD59-45325E6059C6}"/>
            </c:ext>
          </c:extLst>
        </c:ser>
        <c:dLbls>
          <c:showLegendKey val="0"/>
          <c:showVal val="0"/>
          <c:showCatName val="0"/>
          <c:showSerName val="0"/>
          <c:showPercent val="0"/>
          <c:showBubbleSize val="0"/>
        </c:dLbls>
        <c:marker val="1"/>
        <c:smooth val="0"/>
        <c:axId val="624144384"/>
        <c:axId val="624152256"/>
      </c:lineChart>
      <c:catAx>
        <c:axId val="624144384"/>
        <c:scaling>
          <c:orientation val="minMax"/>
        </c:scaling>
        <c:delete val="0"/>
        <c:axPos val="b"/>
        <c:title>
          <c:tx>
            <c:rich>
              <a:bodyPr rot="0" vert="horz"/>
              <a:lstStyle/>
              <a:p>
                <a:pPr>
                  <a:defRPr/>
                </a:pPr>
                <a:r>
                  <a:rPr lang="en-US"/>
                  <a:t>Distance from GKM (km)</a:t>
                </a:r>
              </a:p>
            </c:rich>
          </c:tx>
          <c:layout>
            <c:manualLayout>
              <c:xMode val="edge"/>
              <c:yMode val="edge"/>
              <c:x val="0.42395868108340762"/>
              <c:y val="0.91914449610178295"/>
            </c:manualLayout>
          </c:layout>
          <c:overlay val="0"/>
          <c:spPr>
            <a:noFill/>
            <a:ln>
              <a:noFill/>
            </a:ln>
            <a:effectLst/>
          </c:spPr>
        </c:title>
        <c:numFmt formatCode="General" sourceLinked="1"/>
        <c:majorTickMark val="out"/>
        <c:minorTickMark val="none"/>
        <c:tickLblPos val="nextTo"/>
        <c:spPr>
          <a:noFill/>
          <a:ln w="9525" cap="flat" cmpd="sng" algn="ctr">
            <a:solidFill>
              <a:schemeClr val="tx1">
                <a:lumMod val="65000"/>
                <a:lumOff val="35000"/>
              </a:schemeClr>
            </a:solidFill>
            <a:round/>
          </a:ln>
          <a:effectLst/>
        </c:spPr>
        <c:txPr>
          <a:bodyPr rot="2700000"/>
          <a:lstStyle/>
          <a:p>
            <a:pPr>
              <a:defRPr/>
            </a:pPr>
            <a:endParaRPr lang="en-US"/>
          </a:p>
        </c:txPr>
        <c:crossAx val="624152256"/>
        <c:crosses val="autoZero"/>
        <c:auto val="1"/>
        <c:lblAlgn val="ctr"/>
        <c:lblOffset val="100"/>
        <c:noMultiLvlLbl val="0"/>
      </c:catAx>
      <c:valAx>
        <c:axId val="624152256"/>
        <c:scaling>
          <c:orientation val="minMax"/>
          <c:max val="50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sz="1200"/>
                </a:pPr>
                <a:r>
                  <a:rPr lang="en-US" sz="1200"/>
                  <a:t>Sediment Concentration (mg/kg)</a:t>
                </a:r>
              </a:p>
            </c:rich>
          </c:tx>
          <c:layout>
            <c:manualLayout>
              <c:xMode val="edge"/>
              <c:yMode val="edge"/>
              <c:x val="2.2296014291202853E-2"/>
              <c:y val="0.21556449005693931"/>
            </c:manualLayout>
          </c:layout>
          <c:overlay val="0"/>
          <c:spPr>
            <a:noFill/>
            <a:ln>
              <a:noFill/>
            </a:ln>
            <a:effectLst/>
          </c:spPr>
        </c:title>
        <c:numFmt formatCode="#,##0" sourceLinked="0"/>
        <c:majorTickMark val="out"/>
        <c:minorTickMark val="out"/>
        <c:tickLblPos val="nextTo"/>
        <c:spPr>
          <a:noFill/>
          <a:ln>
            <a:solidFill>
              <a:schemeClr val="tx1">
                <a:lumMod val="75000"/>
                <a:lumOff val="25000"/>
              </a:schemeClr>
            </a:solidFill>
          </a:ln>
          <a:effectLst/>
        </c:spPr>
        <c:txPr>
          <a:bodyPr rot="-60000000" vert="horz"/>
          <a:lstStyle/>
          <a:p>
            <a:pPr>
              <a:defRPr/>
            </a:pPr>
            <a:endParaRPr lang="en-US"/>
          </a:p>
        </c:txPr>
        <c:crossAx val="624144384"/>
        <c:crossesAt val="1"/>
        <c:crossBetween val="midCat"/>
      </c:valAx>
      <c:spPr>
        <a:ln>
          <a:solidFill>
            <a:schemeClr val="tx1">
              <a:lumMod val="75000"/>
              <a:lumOff val="25000"/>
            </a:schemeClr>
          </a:solidFill>
        </a:ln>
      </c:spPr>
    </c:plotArea>
    <c:legend>
      <c:legendPos val="b"/>
      <c:layout>
        <c:manualLayout>
          <c:xMode val="edge"/>
          <c:yMode val="edge"/>
          <c:x val="0.26217500025290913"/>
          <c:y val="0.12064735576718445"/>
          <c:w val="0.71224898767366818"/>
          <c:h val="0.18562542335573801"/>
        </c:manualLayout>
      </c:layout>
      <c:overlay val="0"/>
      <c:spPr>
        <a:noFill/>
        <a:ln>
          <a:noFill/>
        </a:ln>
        <a:effectLst/>
      </c:spPr>
      <c:txPr>
        <a:bodyPr rot="0" vert="horz"/>
        <a:lstStyle/>
        <a:p>
          <a:pPr>
            <a:defRPr sz="1000" b="0"/>
          </a:pPr>
          <a:endParaRPr lang="en-US"/>
        </a:p>
      </c:txPr>
    </c:legend>
    <c:plotVisOnly val="1"/>
    <c:dispBlanksAs val="zero"/>
    <c:showDLblsOverMax val="0"/>
  </c:chart>
  <c:spPr>
    <a:solidFill>
      <a:schemeClr val="bg1"/>
    </a:solidFill>
    <a:ln w="9525" cap="flat" cmpd="sng" algn="ctr">
      <a:noFill/>
      <a:round/>
    </a:ln>
    <a:effectLst/>
  </c:spPr>
  <c:txPr>
    <a:bodyPr/>
    <a:lstStyle/>
    <a:p>
      <a:pPr>
        <a:defRPr sz="1100" b="1"/>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9.xml"/><Relationship Id="rId7" Type="http://schemas.openxmlformats.org/officeDocument/2006/relationships/chart" Target="../charts/chart13.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18.xml.rels><?xml version="1.0" encoding="UTF-8" standalone="yes"?>
<Relationships xmlns="http://schemas.openxmlformats.org/package/2006/relationships"><Relationship Id="rId8" Type="http://schemas.openxmlformats.org/officeDocument/2006/relationships/chart" Target="../charts/chart21.xml"/><Relationship Id="rId3" Type="http://schemas.openxmlformats.org/officeDocument/2006/relationships/chart" Target="../charts/chart16.xml"/><Relationship Id="rId7" Type="http://schemas.openxmlformats.org/officeDocument/2006/relationships/chart" Target="../charts/chart20.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chart" Target="../charts/chart19.xml"/><Relationship Id="rId5" Type="http://schemas.openxmlformats.org/officeDocument/2006/relationships/chart" Target="../charts/chart18.xml"/><Relationship Id="rId4" Type="http://schemas.openxmlformats.org/officeDocument/2006/relationships/chart" Target="../charts/chart1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14</xdr:col>
      <xdr:colOff>519112</xdr:colOff>
      <xdr:row>27</xdr:row>
      <xdr:rowOff>33337</xdr:rowOff>
    </xdr:from>
    <xdr:to>
      <xdr:col>23</xdr:col>
      <xdr:colOff>247650</xdr:colOff>
      <xdr:row>48</xdr:row>
      <xdr:rowOff>104775</xdr:rowOff>
    </xdr:to>
    <xdr:graphicFrame macro="">
      <xdr:nvGraphicFramePr>
        <xdr:cNvPr id="2" name="Chart 1">
          <a:extLst>
            <a:ext uri="{FF2B5EF4-FFF2-40B4-BE49-F238E27FC236}">
              <a16:creationId xmlns:a16="http://schemas.microsoft.com/office/drawing/2014/main" id="{0A0D4714-A7BA-4DF2-8AE5-76743FA9CD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161925</xdr:colOff>
      <xdr:row>29</xdr:row>
      <xdr:rowOff>0</xdr:rowOff>
    </xdr:from>
    <xdr:to>
      <xdr:col>5</xdr:col>
      <xdr:colOff>233363</xdr:colOff>
      <xdr:row>47</xdr:row>
      <xdr:rowOff>147638</xdr:rowOff>
    </xdr:to>
    <xdr:graphicFrame macro="">
      <xdr:nvGraphicFramePr>
        <xdr:cNvPr id="3" name="Chart 2">
          <a:extLst>
            <a:ext uri="{FF2B5EF4-FFF2-40B4-BE49-F238E27FC236}">
              <a16:creationId xmlns:a16="http://schemas.microsoft.com/office/drawing/2014/main" id="{2C633254-929A-493D-A5F7-F22183BAF1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304800</xdr:colOff>
      <xdr:row>27</xdr:row>
      <xdr:rowOff>133349</xdr:rowOff>
    </xdr:from>
    <xdr:to>
      <xdr:col>13</xdr:col>
      <xdr:colOff>276225</xdr:colOff>
      <xdr:row>50</xdr:row>
      <xdr:rowOff>66674</xdr:rowOff>
    </xdr:to>
    <xdr:graphicFrame macro="">
      <xdr:nvGraphicFramePr>
        <xdr:cNvPr id="4" name="Chart 3">
          <a:extLst>
            <a:ext uri="{FF2B5EF4-FFF2-40B4-BE49-F238E27FC236}">
              <a16:creationId xmlns:a16="http://schemas.microsoft.com/office/drawing/2014/main" id="{912AA8A2-D205-4821-AD7B-19D70225D9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29</xdr:col>
      <xdr:colOff>76588</xdr:colOff>
      <xdr:row>48</xdr:row>
      <xdr:rowOff>86503</xdr:rowOff>
    </xdr:from>
    <xdr:to>
      <xdr:col>38</xdr:col>
      <xdr:colOff>2431</xdr:colOff>
      <xdr:row>70</xdr:row>
      <xdr:rowOff>19439</xdr:rowOff>
    </xdr:to>
    <xdr:graphicFrame macro="">
      <xdr:nvGraphicFramePr>
        <xdr:cNvPr id="2" name="Chart 1">
          <a:extLst>
            <a:ext uri="{FF2B5EF4-FFF2-40B4-BE49-F238E27FC236}">
              <a16:creationId xmlns:a16="http://schemas.microsoft.com/office/drawing/2014/main" id="{A52CC479-131C-443F-B23A-403187AF74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417544</xdr:colOff>
      <xdr:row>26</xdr:row>
      <xdr:rowOff>85532</xdr:rowOff>
    </xdr:from>
    <xdr:to>
      <xdr:col>28</xdr:col>
      <xdr:colOff>343387</xdr:colOff>
      <xdr:row>47</xdr:row>
      <xdr:rowOff>106914</xdr:rowOff>
    </xdr:to>
    <xdr:graphicFrame macro="">
      <xdr:nvGraphicFramePr>
        <xdr:cNvPr id="3" name="Chart 2">
          <a:extLst>
            <a:ext uri="{FF2B5EF4-FFF2-40B4-BE49-F238E27FC236}">
              <a16:creationId xmlns:a16="http://schemas.microsoft.com/office/drawing/2014/main" id="{AA7EA683-6276-4851-BB21-A143A7E960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28</xdr:col>
      <xdr:colOff>506574</xdr:colOff>
      <xdr:row>3</xdr:row>
      <xdr:rowOff>56956</xdr:rowOff>
    </xdr:from>
    <xdr:to>
      <xdr:col>38</xdr:col>
      <xdr:colOff>252704</xdr:colOff>
      <xdr:row>24</xdr:row>
      <xdr:rowOff>48597</xdr:rowOff>
    </xdr:to>
    <xdr:graphicFrame macro="">
      <xdr:nvGraphicFramePr>
        <xdr:cNvPr id="4" name="Chart 3">
          <a:extLst>
            <a:ext uri="{FF2B5EF4-FFF2-40B4-BE49-F238E27FC236}">
              <a16:creationId xmlns:a16="http://schemas.microsoft.com/office/drawing/2014/main" id="{0D4FF3EB-8A34-415A-A5F6-E51771B9F3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163869</xdr:colOff>
      <xdr:row>3</xdr:row>
      <xdr:rowOff>152595</xdr:rowOff>
    </xdr:from>
    <xdr:to>
      <xdr:col>28</xdr:col>
      <xdr:colOff>456812</xdr:colOff>
      <xdr:row>23</xdr:row>
      <xdr:rowOff>155510</xdr:rowOff>
    </xdr:to>
    <xdr:graphicFrame macro="">
      <xdr:nvGraphicFramePr>
        <xdr:cNvPr id="5" name="Chart 4">
          <a:extLst>
            <a:ext uri="{FF2B5EF4-FFF2-40B4-BE49-F238E27FC236}">
              <a16:creationId xmlns:a16="http://schemas.microsoft.com/office/drawing/2014/main" id="{6606A9DB-490C-4B75-AB06-6FB94133DB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396943</xdr:colOff>
      <xdr:row>48</xdr:row>
      <xdr:rowOff>48404</xdr:rowOff>
    </xdr:from>
    <xdr:to>
      <xdr:col>28</xdr:col>
      <xdr:colOff>325506</xdr:colOff>
      <xdr:row>70</xdr:row>
      <xdr:rowOff>126353</xdr:rowOff>
    </xdr:to>
    <xdr:graphicFrame macro="">
      <xdr:nvGraphicFramePr>
        <xdr:cNvPr id="6" name="Chart 5">
          <a:extLst>
            <a:ext uri="{FF2B5EF4-FFF2-40B4-BE49-F238E27FC236}">
              <a16:creationId xmlns:a16="http://schemas.microsoft.com/office/drawing/2014/main" id="{46167D68-5CAB-4630-8B01-E5B1F53921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26</xdr:col>
      <xdr:colOff>116051</xdr:colOff>
      <xdr:row>79</xdr:row>
      <xdr:rowOff>145793</xdr:rowOff>
    </xdr:from>
    <xdr:to>
      <xdr:col>35</xdr:col>
      <xdr:colOff>41893</xdr:colOff>
      <xdr:row>100</xdr:row>
      <xdr:rowOff>56763</xdr:rowOff>
    </xdr:to>
    <xdr:graphicFrame macro="">
      <xdr:nvGraphicFramePr>
        <xdr:cNvPr id="7" name="Chart 6">
          <a:extLst>
            <a:ext uri="{FF2B5EF4-FFF2-40B4-BE49-F238E27FC236}">
              <a16:creationId xmlns:a16="http://schemas.microsoft.com/office/drawing/2014/main" id="{2F400EB1-B774-4492-94E6-A3D3EF582D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xdr:col>
      <xdr:colOff>583164</xdr:colOff>
      <xdr:row>25</xdr:row>
      <xdr:rowOff>136072</xdr:rowOff>
    </xdr:from>
    <xdr:to>
      <xdr:col>37</xdr:col>
      <xdr:colOff>511727</xdr:colOff>
      <xdr:row>48</xdr:row>
      <xdr:rowOff>87475</xdr:rowOff>
    </xdr:to>
    <xdr:graphicFrame macro="">
      <xdr:nvGraphicFramePr>
        <xdr:cNvPr id="8" name="Chart 7">
          <a:extLst>
            <a:ext uri="{FF2B5EF4-FFF2-40B4-BE49-F238E27FC236}">
              <a16:creationId xmlns:a16="http://schemas.microsoft.com/office/drawing/2014/main" id="{FE690A37-8205-460B-9149-124AF2F581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0.34764</cdr:x>
      <cdr:y>0.86554</cdr:y>
    </cdr:from>
    <cdr:to>
      <cdr:x>0.88414</cdr:x>
      <cdr:y>0.92625</cdr:y>
    </cdr:to>
    <cdr:sp macro="" textlink="">
      <cdr:nvSpPr>
        <cdr:cNvPr id="2" name="TextBox 1"/>
        <cdr:cNvSpPr txBox="1"/>
      </cdr:nvSpPr>
      <cdr:spPr>
        <a:xfrm xmlns:a="http://schemas.openxmlformats.org/drawingml/2006/main">
          <a:off x="1890019" y="3088250"/>
          <a:ext cx="2916808" cy="2166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Animas River       </a:t>
          </a:r>
          <a:r>
            <a:rPr lang="en-US" sz="1100" b="1" i="0"/>
            <a:t>][</a:t>
          </a:r>
          <a:r>
            <a:rPr lang="en-US" sz="1100" b="1" i="1"/>
            <a:t>      San Juan River</a:t>
          </a:r>
        </a:p>
      </cdr:txBody>
    </cdr:sp>
  </cdr:relSizeAnchor>
</c:userShapes>
</file>

<file path=xl/drawings/drawing12.xml><?xml version="1.0" encoding="utf-8"?>
<c:userShapes xmlns:c="http://schemas.openxmlformats.org/drawingml/2006/chart">
  <cdr:relSizeAnchor xmlns:cdr="http://schemas.openxmlformats.org/drawingml/2006/chartDrawing">
    <cdr:from>
      <cdr:x>0.34943</cdr:x>
      <cdr:y>0.86549</cdr:y>
    </cdr:from>
    <cdr:to>
      <cdr:x>0.88593</cdr:x>
      <cdr:y>0.9262</cdr:y>
    </cdr:to>
    <cdr:sp macro="" textlink="">
      <cdr:nvSpPr>
        <cdr:cNvPr id="2" name="TextBox 1"/>
        <cdr:cNvSpPr txBox="1"/>
      </cdr:nvSpPr>
      <cdr:spPr>
        <a:xfrm xmlns:a="http://schemas.openxmlformats.org/drawingml/2006/main">
          <a:off x="1899738" y="3156177"/>
          <a:ext cx="2916808" cy="2213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Animas River       </a:t>
          </a:r>
          <a:r>
            <a:rPr lang="en-US" sz="1100" b="1" i="0"/>
            <a:t>][</a:t>
          </a:r>
          <a:r>
            <a:rPr lang="en-US" sz="1100" b="1" i="1"/>
            <a:t>      San Juan River</a:t>
          </a:r>
        </a:p>
      </cdr:txBody>
    </cdr:sp>
  </cdr:relSizeAnchor>
</c:userShapes>
</file>

<file path=xl/drawings/drawing13.xml><?xml version="1.0" encoding="utf-8"?>
<c:userShapes xmlns:c="http://schemas.openxmlformats.org/drawingml/2006/chart">
  <cdr:relSizeAnchor xmlns:cdr="http://schemas.openxmlformats.org/drawingml/2006/chartDrawing">
    <cdr:from>
      <cdr:x>0.37766</cdr:x>
      <cdr:y>0.8531</cdr:y>
    </cdr:from>
    <cdr:to>
      <cdr:x>0.91416</cdr:x>
      <cdr:y>0.91381</cdr:y>
    </cdr:to>
    <cdr:sp macro="" textlink="">
      <cdr:nvSpPr>
        <cdr:cNvPr id="2" name="TextBox 1"/>
        <cdr:cNvSpPr txBox="1"/>
      </cdr:nvSpPr>
      <cdr:spPr>
        <a:xfrm xmlns:a="http://schemas.openxmlformats.org/drawingml/2006/main">
          <a:off x="2216626" y="3491080"/>
          <a:ext cx="3148903" cy="2484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Animas River       </a:t>
          </a:r>
          <a:r>
            <a:rPr lang="en-US" sz="1100" b="1" i="0"/>
            <a:t>][</a:t>
          </a:r>
          <a:r>
            <a:rPr lang="en-US" sz="1100" b="1" i="1"/>
            <a:t>      San Juan River</a:t>
          </a:r>
        </a:p>
      </cdr:txBody>
    </cdr:sp>
  </cdr:relSizeAnchor>
</c:userShapes>
</file>

<file path=xl/drawings/drawing14.xml><?xml version="1.0" encoding="utf-8"?>
<c:userShapes xmlns:c="http://schemas.openxmlformats.org/drawingml/2006/chart">
  <cdr:relSizeAnchor xmlns:cdr="http://schemas.openxmlformats.org/drawingml/2006/chartDrawing">
    <cdr:from>
      <cdr:x>0.35834</cdr:x>
      <cdr:y>0.86282</cdr:y>
    </cdr:from>
    <cdr:to>
      <cdr:x>0.89484</cdr:x>
      <cdr:y>0.92353</cdr:y>
    </cdr:to>
    <cdr:sp macro="" textlink="">
      <cdr:nvSpPr>
        <cdr:cNvPr id="3" name="TextBox 1"/>
        <cdr:cNvSpPr txBox="1"/>
      </cdr:nvSpPr>
      <cdr:spPr>
        <a:xfrm xmlns:a="http://schemas.openxmlformats.org/drawingml/2006/main">
          <a:off x="2128478" y="3122138"/>
          <a:ext cx="3186760" cy="219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Animas River       </a:t>
          </a:r>
          <a:r>
            <a:rPr lang="en-US" sz="1100" b="1" i="0"/>
            <a:t>][</a:t>
          </a:r>
          <a:r>
            <a:rPr lang="en-US" sz="1100" b="1" i="1"/>
            <a:t>      San Juan River</a:t>
          </a:r>
        </a:p>
      </cdr:txBody>
    </cdr:sp>
  </cdr:relSizeAnchor>
</c:userShapes>
</file>

<file path=xl/drawings/drawing15.xml><?xml version="1.0" encoding="utf-8"?>
<c:userShapes xmlns:c="http://schemas.openxmlformats.org/drawingml/2006/chart">
  <cdr:relSizeAnchor xmlns:cdr="http://schemas.openxmlformats.org/drawingml/2006/chartDrawing">
    <cdr:from>
      <cdr:x>0.36551</cdr:x>
      <cdr:y>0.86404</cdr:y>
    </cdr:from>
    <cdr:to>
      <cdr:x>0.90201</cdr:x>
      <cdr:y>0.92475</cdr:y>
    </cdr:to>
    <cdr:sp macro="" textlink="">
      <cdr:nvSpPr>
        <cdr:cNvPr id="2" name="TextBox 1"/>
        <cdr:cNvSpPr txBox="1"/>
      </cdr:nvSpPr>
      <cdr:spPr>
        <a:xfrm xmlns:a="http://schemas.openxmlformats.org/drawingml/2006/main">
          <a:off x="1988155" y="3208174"/>
          <a:ext cx="2918269" cy="2254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Animas River       </a:t>
          </a:r>
          <a:r>
            <a:rPr lang="en-US" sz="1100" b="1" i="0"/>
            <a:t>][</a:t>
          </a:r>
          <a:r>
            <a:rPr lang="en-US" sz="1100" b="1" i="1"/>
            <a:t>      San Juan River</a:t>
          </a:r>
        </a:p>
      </cdr:txBody>
    </cdr:sp>
  </cdr:relSizeAnchor>
  <cdr:relSizeAnchor xmlns:cdr="http://schemas.openxmlformats.org/drawingml/2006/chartDrawing">
    <cdr:from>
      <cdr:x>0.88298</cdr:x>
      <cdr:y>0.21994</cdr:y>
    </cdr:from>
    <cdr:to>
      <cdr:x>0.96875</cdr:x>
      <cdr:y>0.28799</cdr:y>
    </cdr:to>
    <cdr:sp macro="" textlink="">
      <cdr:nvSpPr>
        <cdr:cNvPr id="4" name="TextBox 3"/>
        <cdr:cNvSpPr txBox="1"/>
      </cdr:nvSpPr>
      <cdr:spPr>
        <a:xfrm xmlns:a="http://schemas.openxmlformats.org/drawingml/2006/main">
          <a:off x="4802930" y="816620"/>
          <a:ext cx="466531" cy="2527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9.2</a:t>
          </a:r>
        </a:p>
      </cdr:txBody>
    </cdr:sp>
  </cdr:relSizeAnchor>
</c:userShapes>
</file>

<file path=xl/drawings/drawing16.xml><?xml version="1.0" encoding="utf-8"?>
<c:userShapes xmlns:c="http://schemas.openxmlformats.org/drawingml/2006/chart">
  <cdr:relSizeAnchor xmlns:cdr="http://schemas.openxmlformats.org/drawingml/2006/chartDrawing">
    <cdr:from>
      <cdr:x>0.36551</cdr:x>
      <cdr:y>0.86404</cdr:y>
    </cdr:from>
    <cdr:to>
      <cdr:x>0.90201</cdr:x>
      <cdr:y>0.92475</cdr:y>
    </cdr:to>
    <cdr:sp macro="" textlink="">
      <cdr:nvSpPr>
        <cdr:cNvPr id="3" name="TextBox 1"/>
        <cdr:cNvSpPr txBox="1"/>
      </cdr:nvSpPr>
      <cdr:spPr>
        <a:xfrm xmlns:a="http://schemas.openxmlformats.org/drawingml/2006/main">
          <a:off x="1988155" y="3208174"/>
          <a:ext cx="2918269" cy="2254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Animas River       </a:t>
          </a:r>
          <a:r>
            <a:rPr lang="en-US" sz="1100" b="1" i="0"/>
            <a:t>][</a:t>
          </a:r>
          <a:r>
            <a:rPr lang="en-US" sz="1100" b="1" i="1"/>
            <a:t>      San Juan River</a:t>
          </a:r>
        </a:p>
      </cdr:txBody>
    </cdr:sp>
  </cdr:relSizeAnchor>
</c:userShapes>
</file>

<file path=xl/drawings/drawing17.xml><?xml version="1.0" encoding="utf-8"?>
<c:userShapes xmlns:c="http://schemas.openxmlformats.org/drawingml/2006/chart">
  <cdr:relSizeAnchor xmlns:cdr="http://schemas.openxmlformats.org/drawingml/2006/chartDrawing">
    <cdr:from>
      <cdr:x>0.36057</cdr:x>
      <cdr:y>0.85547</cdr:y>
    </cdr:from>
    <cdr:to>
      <cdr:x>0.89707</cdr:x>
      <cdr:y>0.91618</cdr:y>
    </cdr:to>
    <cdr:sp macro="" textlink="">
      <cdr:nvSpPr>
        <cdr:cNvPr id="2" name="TextBox 1"/>
        <cdr:cNvSpPr txBox="1"/>
      </cdr:nvSpPr>
      <cdr:spPr>
        <a:xfrm xmlns:a="http://schemas.openxmlformats.org/drawingml/2006/main">
          <a:off x="1961321" y="3500799"/>
          <a:ext cx="2918269" cy="2484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Animas River       </a:t>
          </a:r>
          <a:r>
            <a:rPr lang="en-US" sz="1100" b="1" i="0"/>
            <a:t>][</a:t>
          </a:r>
          <a:r>
            <a:rPr lang="en-US" sz="1100" b="1" i="1"/>
            <a:t>      San Juan River</a:t>
          </a:r>
        </a:p>
      </cdr:txBody>
    </cdr:sp>
  </cdr:relSizeAnchor>
</c:userShapes>
</file>

<file path=xl/drawings/drawing18.xml><?xml version="1.0" encoding="utf-8"?>
<xdr:wsDr xmlns:xdr="http://schemas.openxmlformats.org/drawingml/2006/spreadsheetDrawing" xmlns:a="http://schemas.openxmlformats.org/drawingml/2006/main">
  <xdr:twoCellAnchor>
    <xdr:from>
      <xdr:col>45</xdr:col>
      <xdr:colOff>42861</xdr:colOff>
      <xdr:row>56</xdr:row>
      <xdr:rowOff>85726</xdr:rowOff>
    </xdr:from>
    <xdr:to>
      <xdr:col>56</xdr:col>
      <xdr:colOff>57150</xdr:colOff>
      <xdr:row>83</xdr:row>
      <xdr:rowOff>9526</xdr:rowOff>
    </xdr:to>
    <xdr:graphicFrame macro="">
      <xdr:nvGraphicFramePr>
        <xdr:cNvPr id="2" name="Chart 1">
          <a:extLst>
            <a:ext uri="{FF2B5EF4-FFF2-40B4-BE49-F238E27FC236}">
              <a16:creationId xmlns:a16="http://schemas.microsoft.com/office/drawing/2014/main" id="{F81FE122-62AC-41EE-80B3-7447298845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45</xdr:col>
      <xdr:colOff>114300</xdr:colOff>
      <xdr:row>4</xdr:row>
      <xdr:rowOff>323850</xdr:rowOff>
    </xdr:from>
    <xdr:to>
      <xdr:col>56</xdr:col>
      <xdr:colOff>128589</xdr:colOff>
      <xdr:row>27</xdr:row>
      <xdr:rowOff>23814</xdr:rowOff>
    </xdr:to>
    <xdr:graphicFrame macro="">
      <xdr:nvGraphicFramePr>
        <xdr:cNvPr id="3" name="Chart 2">
          <a:extLst>
            <a:ext uri="{FF2B5EF4-FFF2-40B4-BE49-F238E27FC236}">
              <a16:creationId xmlns:a16="http://schemas.microsoft.com/office/drawing/2014/main" id="{0279E076-991A-4719-B3E2-54E8148872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57</xdr:col>
      <xdr:colOff>47625</xdr:colOff>
      <xdr:row>28</xdr:row>
      <xdr:rowOff>0</xdr:rowOff>
    </xdr:from>
    <xdr:to>
      <xdr:col>67</xdr:col>
      <xdr:colOff>166689</xdr:colOff>
      <xdr:row>54</xdr:row>
      <xdr:rowOff>57150</xdr:rowOff>
    </xdr:to>
    <xdr:graphicFrame macro="">
      <xdr:nvGraphicFramePr>
        <xdr:cNvPr id="4" name="Chart 3">
          <a:extLst>
            <a:ext uri="{FF2B5EF4-FFF2-40B4-BE49-F238E27FC236}">
              <a16:creationId xmlns:a16="http://schemas.microsoft.com/office/drawing/2014/main" id="{0202DEA9-C759-4672-B287-2A649A61E5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45</xdr:col>
      <xdr:colOff>114300</xdr:colOff>
      <xdr:row>28</xdr:row>
      <xdr:rowOff>133350</xdr:rowOff>
    </xdr:from>
    <xdr:to>
      <xdr:col>56</xdr:col>
      <xdr:colOff>300039</xdr:colOff>
      <xdr:row>55</xdr:row>
      <xdr:rowOff>28575</xdr:rowOff>
    </xdr:to>
    <xdr:graphicFrame macro="">
      <xdr:nvGraphicFramePr>
        <xdr:cNvPr id="5" name="Chart 4">
          <a:extLst>
            <a:ext uri="{FF2B5EF4-FFF2-40B4-BE49-F238E27FC236}">
              <a16:creationId xmlns:a16="http://schemas.microsoft.com/office/drawing/2014/main" id="{5498D4CC-5463-4B9B-BA22-4A346D72D5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56</xdr:col>
      <xdr:colOff>504825</xdr:colOff>
      <xdr:row>4</xdr:row>
      <xdr:rowOff>276225</xdr:rowOff>
    </xdr:from>
    <xdr:to>
      <xdr:col>67</xdr:col>
      <xdr:colOff>90489</xdr:colOff>
      <xdr:row>27</xdr:row>
      <xdr:rowOff>95250</xdr:rowOff>
    </xdr:to>
    <xdr:graphicFrame macro="">
      <xdr:nvGraphicFramePr>
        <xdr:cNvPr id="6" name="Chart 5">
          <a:extLst>
            <a:ext uri="{FF2B5EF4-FFF2-40B4-BE49-F238E27FC236}">
              <a16:creationId xmlns:a16="http://schemas.microsoft.com/office/drawing/2014/main" id="{F4D09209-DFB3-4741-9F86-E9366E526D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58</xdr:col>
      <xdr:colOff>28577</xdr:colOff>
      <xdr:row>56</xdr:row>
      <xdr:rowOff>19050</xdr:rowOff>
    </xdr:from>
    <xdr:to>
      <xdr:col>67</xdr:col>
      <xdr:colOff>323850</xdr:colOff>
      <xdr:row>81</xdr:row>
      <xdr:rowOff>23814</xdr:rowOff>
    </xdr:to>
    <xdr:graphicFrame macro="">
      <xdr:nvGraphicFramePr>
        <xdr:cNvPr id="7" name="Chart 6">
          <a:extLst>
            <a:ext uri="{FF2B5EF4-FFF2-40B4-BE49-F238E27FC236}">
              <a16:creationId xmlns:a16="http://schemas.microsoft.com/office/drawing/2014/main" id="{4B8DF552-F0C8-4294-BDB0-EB3F67AEE0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69</xdr:col>
      <xdr:colOff>76200</xdr:colOff>
      <xdr:row>3</xdr:row>
      <xdr:rowOff>152400</xdr:rowOff>
    </xdr:from>
    <xdr:to>
      <xdr:col>80</xdr:col>
      <xdr:colOff>90489</xdr:colOff>
      <xdr:row>26</xdr:row>
      <xdr:rowOff>28575</xdr:rowOff>
    </xdr:to>
    <xdr:graphicFrame macro="">
      <xdr:nvGraphicFramePr>
        <xdr:cNvPr id="8" name="Chart 7">
          <a:extLst>
            <a:ext uri="{FF2B5EF4-FFF2-40B4-BE49-F238E27FC236}">
              <a16:creationId xmlns:a16="http://schemas.microsoft.com/office/drawing/2014/main" id="{36304D4E-F690-4A1A-B215-D0B34205F5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69</xdr:col>
      <xdr:colOff>19050</xdr:colOff>
      <xdr:row>28</xdr:row>
      <xdr:rowOff>47625</xdr:rowOff>
    </xdr:from>
    <xdr:to>
      <xdr:col>80</xdr:col>
      <xdr:colOff>33339</xdr:colOff>
      <xdr:row>53</xdr:row>
      <xdr:rowOff>42864</xdr:rowOff>
    </xdr:to>
    <xdr:graphicFrame macro="">
      <xdr:nvGraphicFramePr>
        <xdr:cNvPr id="9" name="Chart 8">
          <a:extLst>
            <a:ext uri="{FF2B5EF4-FFF2-40B4-BE49-F238E27FC236}">
              <a16:creationId xmlns:a16="http://schemas.microsoft.com/office/drawing/2014/main" id="{4A48EB76-713D-4C16-9177-7D8140D643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0.14008</cdr:x>
      <cdr:y>0.77568</cdr:y>
    </cdr:from>
    <cdr:to>
      <cdr:x>0.95142</cdr:x>
      <cdr:y>0.84576</cdr:y>
    </cdr:to>
    <cdr:sp macro="" textlink="">
      <cdr:nvSpPr>
        <cdr:cNvPr id="4" name="TextBox 3">
          <a:extLst xmlns:a="http://schemas.openxmlformats.org/drawingml/2006/main">
            <a:ext uri="{FF2B5EF4-FFF2-40B4-BE49-F238E27FC236}">
              <a16:creationId xmlns:a16="http://schemas.microsoft.com/office/drawing/2014/main" id="{3D94515D-6B28-4F63-9BEF-4B460D6D31C3}"/>
            </a:ext>
          </a:extLst>
        </cdr:cNvPr>
        <cdr:cNvSpPr txBox="1"/>
      </cdr:nvSpPr>
      <cdr:spPr>
        <a:xfrm xmlns:a="http://schemas.openxmlformats.org/drawingml/2006/main">
          <a:off x="823897" y="3132652"/>
          <a:ext cx="4772050" cy="283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i="1">
              <a:solidFill>
                <a:schemeClr val="bg1"/>
              </a:solidFill>
            </a:rPr>
            <a:t>Aug 6                      &gt;     Aug 7                     &gt;  Aug 8     &gt;         Aug 9              &gt; Aug 10</a:t>
          </a:r>
        </a:p>
      </cdr:txBody>
    </cdr:sp>
  </cdr:relSizeAnchor>
</c:userShapes>
</file>

<file path=xl/drawings/drawing2.xml><?xml version="1.0" encoding="utf-8"?>
<c:userShapes xmlns:c="http://schemas.openxmlformats.org/drawingml/2006/chart">
  <cdr:relSizeAnchor xmlns:cdr="http://schemas.openxmlformats.org/drawingml/2006/chartDrawing">
    <cdr:from>
      <cdr:x>0.14519</cdr:x>
      <cdr:y>0.87433</cdr:y>
    </cdr:from>
    <cdr:to>
      <cdr:x>1</cdr:x>
      <cdr:y>0.96458</cdr:y>
    </cdr:to>
    <cdr:sp macro="" textlink="">
      <cdr:nvSpPr>
        <cdr:cNvPr id="2" name="TextBox 1">
          <a:extLst xmlns:a="http://schemas.openxmlformats.org/drawingml/2006/main">
            <a:ext uri="{FF2B5EF4-FFF2-40B4-BE49-F238E27FC236}">
              <a16:creationId xmlns:a16="http://schemas.microsoft.com/office/drawing/2014/main" id="{C9BE28F1-E2AB-4D21-A989-94424CE436A1}"/>
            </a:ext>
          </a:extLst>
        </cdr:cNvPr>
        <cdr:cNvSpPr txBox="1"/>
      </cdr:nvSpPr>
      <cdr:spPr>
        <a:xfrm xmlns:a="http://schemas.openxmlformats.org/drawingml/2006/main">
          <a:off x="657596" y="2860675"/>
          <a:ext cx="3871542" cy="2952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1" i="1"/>
            <a:t>Silverton                                   Durango                                       Farmington</a:t>
          </a:r>
        </a:p>
      </cdr:txBody>
    </cdr:sp>
  </cdr:relSizeAnchor>
</c:userShapes>
</file>

<file path=xl/drawings/drawing20.xml><?xml version="1.0" encoding="utf-8"?>
<c:userShapes xmlns:c="http://schemas.openxmlformats.org/drawingml/2006/chart">
  <cdr:relSizeAnchor xmlns:cdr="http://schemas.openxmlformats.org/drawingml/2006/chartDrawing">
    <cdr:from>
      <cdr:x>0.13981</cdr:x>
      <cdr:y>0.77931</cdr:y>
    </cdr:from>
    <cdr:to>
      <cdr:x>0.95115</cdr:x>
      <cdr:y>0.8494</cdr:y>
    </cdr:to>
    <cdr:sp macro="" textlink="">
      <cdr:nvSpPr>
        <cdr:cNvPr id="6" name="TextBox 1">
          <a:extLst xmlns:a="http://schemas.openxmlformats.org/drawingml/2006/main">
            <a:ext uri="{FF2B5EF4-FFF2-40B4-BE49-F238E27FC236}">
              <a16:creationId xmlns:a16="http://schemas.microsoft.com/office/drawing/2014/main" id="{8427835A-73B4-41B6-9E21-10E6AA3F2912}"/>
            </a:ext>
          </a:extLst>
        </cdr:cNvPr>
        <cdr:cNvSpPr txBox="1"/>
      </cdr:nvSpPr>
      <cdr:spPr>
        <a:xfrm xmlns:a="http://schemas.openxmlformats.org/drawingml/2006/main">
          <a:off x="822322" y="2965442"/>
          <a:ext cx="4772050" cy="26670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solidFill>
                <a:schemeClr val="bg1"/>
              </a:solidFill>
            </a:rPr>
            <a:t>    Aug 6                 &gt;     Aug 7                     &gt;  Aug 8     &gt;         Aug 9              &gt; Aug 10</a:t>
          </a:r>
        </a:p>
      </cdr:txBody>
    </cdr:sp>
  </cdr:relSizeAnchor>
</c:userShapes>
</file>

<file path=xl/drawings/drawing21.xml><?xml version="1.0" encoding="utf-8"?>
<c:userShapes xmlns:c="http://schemas.openxmlformats.org/drawingml/2006/chart">
  <cdr:relSizeAnchor xmlns:cdr="http://schemas.openxmlformats.org/drawingml/2006/chartDrawing">
    <cdr:from>
      <cdr:x>0.13819</cdr:x>
      <cdr:y>0.73425</cdr:y>
    </cdr:from>
    <cdr:to>
      <cdr:x>0.94953</cdr:x>
      <cdr:y>0.80434</cdr:y>
    </cdr:to>
    <cdr:sp macro="" textlink="">
      <cdr:nvSpPr>
        <cdr:cNvPr id="3" name="TextBox 1">
          <a:extLst xmlns:a="http://schemas.openxmlformats.org/drawingml/2006/main">
            <a:ext uri="{FF2B5EF4-FFF2-40B4-BE49-F238E27FC236}">
              <a16:creationId xmlns:a16="http://schemas.microsoft.com/office/drawing/2014/main" id="{8427835A-73B4-41B6-9E21-10E6AA3F2912}"/>
            </a:ext>
          </a:extLst>
        </cdr:cNvPr>
        <cdr:cNvSpPr txBox="1"/>
      </cdr:nvSpPr>
      <cdr:spPr>
        <a:xfrm xmlns:a="http://schemas.openxmlformats.org/drawingml/2006/main">
          <a:off x="810796" y="2794011"/>
          <a:ext cx="4760457" cy="26670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solidFill>
                <a:schemeClr val="bg1"/>
              </a:solidFill>
            </a:rPr>
            <a:t>    Aug 6                   &gt;     Aug 7                     &gt;  Aug 8     &gt;         Aug 9              &gt; Aug 10</a:t>
          </a:r>
        </a:p>
      </cdr:txBody>
    </cdr:sp>
  </cdr:relSizeAnchor>
</c:userShapes>
</file>

<file path=xl/drawings/drawing22.xml><?xml version="1.0" encoding="utf-8"?>
<c:userShapes xmlns:c="http://schemas.openxmlformats.org/drawingml/2006/chart">
  <cdr:relSizeAnchor xmlns:cdr="http://schemas.openxmlformats.org/drawingml/2006/chartDrawing">
    <cdr:from>
      <cdr:x>0.13486</cdr:x>
      <cdr:y>0.77394</cdr:y>
    </cdr:from>
    <cdr:to>
      <cdr:x>0.9462</cdr:x>
      <cdr:y>0.84403</cdr:y>
    </cdr:to>
    <cdr:sp macro="" textlink="">
      <cdr:nvSpPr>
        <cdr:cNvPr id="3" name="TextBox 1">
          <a:extLst xmlns:a="http://schemas.openxmlformats.org/drawingml/2006/main">
            <a:ext uri="{FF2B5EF4-FFF2-40B4-BE49-F238E27FC236}">
              <a16:creationId xmlns:a16="http://schemas.microsoft.com/office/drawing/2014/main" id="{D64A1D67-4392-45CB-8F8E-ED71819E9707}"/>
            </a:ext>
          </a:extLst>
        </cdr:cNvPr>
        <cdr:cNvSpPr txBox="1"/>
      </cdr:nvSpPr>
      <cdr:spPr>
        <a:xfrm xmlns:a="http://schemas.openxmlformats.org/drawingml/2006/main">
          <a:off x="816309" y="3110892"/>
          <a:ext cx="4911154" cy="2817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solidFill>
                <a:schemeClr val="bg1"/>
              </a:solidFill>
            </a:rPr>
            <a:t>Aug 6                      &gt;     Aug 7                     &gt;  Aug 8     &gt;     Aug 9                  &gt; Aug 10</a:t>
          </a:r>
        </a:p>
      </cdr:txBody>
    </cdr:sp>
  </cdr:relSizeAnchor>
</c:userShapes>
</file>

<file path=xl/drawings/drawing23.xml><?xml version="1.0" encoding="utf-8"?>
<c:userShapes xmlns:c="http://schemas.openxmlformats.org/drawingml/2006/chart">
  <cdr:relSizeAnchor xmlns:cdr="http://schemas.openxmlformats.org/drawingml/2006/chartDrawing">
    <cdr:from>
      <cdr:x>0.13684</cdr:x>
      <cdr:y>0.72417</cdr:y>
    </cdr:from>
    <cdr:to>
      <cdr:x>0.94818</cdr:x>
      <cdr:y>0.79425</cdr:y>
    </cdr:to>
    <cdr:sp macro="" textlink="">
      <cdr:nvSpPr>
        <cdr:cNvPr id="4" name="TextBox 3">
          <a:extLst xmlns:a="http://schemas.openxmlformats.org/drawingml/2006/main">
            <a:ext uri="{FF2B5EF4-FFF2-40B4-BE49-F238E27FC236}">
              <a16:creationId xmlns:a16="http://schemas.microsoft.com/office/drawing/2014/main" id="{3D94515D-6B28-4F63-9BEF-4B460D6D31C3}"/>
            </a:ext>
          </a:extLst>
        </cdr:cNvPr>
        <cdr:cNvSpPr txBox="1"/>
      </cdr:nvSpPr>
      <cdr:spPr>
        <a:xfrm xmlns:a="http://schemas.openxmlformats.org/drawingml/2006/main">
          <a:off x="804847" y="2848750"/>
          <a:ext cx="4772050" cy="2756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i="1">
              <a:solidFill>
                <a:schemeClr val="bg1"/>
              </a:solidFill>
            </a:rPr>
            <a:t>Aug 6                      &gt;     Aug 7                     &gt;  Aug 8     &gt;         Aug 9              &gt; Aug 10</a:t>
          </a:r>
        </a:p>
      </cdr:txBody>
    </cdr:sp>
  </cdr:relSizeAnchor>
</c:userShapes>
</file>

<file path=xl/drawings/drawing24.xml><?xml version="1.0" encoding="utf-8"?>
<c:userShapes xmlns:c="http://schemas.openxmlformats.org/drawingml/2006/chart">
  <cdr:relSizeAnchor xmlns:cdr="http://schemas.openxmlformats.org/drawingml/2006/chartDrawing">
    <cdr:from>
      <cdr:x>0.13819</cdr:x>
      <cdr:y>0.73425</cdr:y>
    </cdr:from>
    <cdr:to>
      <cdr:x>0.94953</cdr:x>
      <cdr:y>0.80434</cdr:y>
    </cdr:to>
    <cdr:sp macro="" textlink="">
      <cdr:nvSpPr>
        <cdr:cNvPr id="3" name="TextBox 1">
          <a:extLst xmlns:a="http://schemas.openxmlformats.org/drawingml/2006/main">
            <a:ext uri="{FF2B5EF4-FFF2-40B4-BE49-F238E27FC236}">
              <a16:creationId xmlns:a16="http://schemas.microsoft.com/office/drawing/2014/main" id="{8427835A-73B4-41B6-9E21-10E6AA3F2912}"/>
            </a:ext>
          </a:extLst>
        </cdr:cNvPr>
        <cdr:cNvSpPr txBox="1"/>
      </cdr:nvSpPr>
      <cdr:spPr>
        <a:xfrm xmlns:a="http://schemas.openxmlformats.org/drawingml/2006/main">
          <a:off x="810796" y="2794011"/>
          <a:ext cx="4760457" cy="26670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solidFill>
                <a:schemeClr val="bg1"/>
              </a:solidFill>
            </a:rPr>
            <a:t>    Aug 6                   &gt;     Aug 7                 &gt;  Aug 8     &gt;         Aug 9          &gt; Aug 10</a:t>
          </a:r>
        </a:p>
      </cdr:txBody>
    </cdr:sp>
  </cdr:relSizeAnchor>
</c:userShapes>
</file>

<file path=xl/drawings/drawing25.xml><?xml version="1.0" encoding="utf-8"?>
<c:userShapes xmlns:c="http://schemas.openxmlformats.org/drawingml/2006/chart">
  <cdr:relSizeAnchor xmlns:cdr="http://schemas.openxmlformats.org/drawingml/2006/chartDrawing">
    <cdr:from>
      <cdr:x>0.14494</cdr:x>
      <cdr:y>0.76389</cdr:y>
    </cdr:from>
    <cdr:to>
      <cdr:x>0.95628</cdr:x>
      <cdr:y>0.83397</cdr:y>
    </cdr:to>
    <cdr:sp macro="" textlink="">
      <cdr:nvSpPr>
        <cdr:cNvPr id="4" name="TextBox 3">
          <a:extLst xmlns:a="http://schemas.openxmlformats.org/drawingml/2006/main">
            <a:ext uri="{FF2B5EF4-FFF2-40B4-BE49-F238E27FC236}">
              <a16:creationId xmlns:a16="http://schemas.microsoft.com/office/drawing/2014/main" id="{3D94515D-6B28-4F63-9BEF-4B460D6D31C3}"/>
            </a:ext>
          </a:extLst>
        </cdr:cNvPr>
        <cdr:cNvSpPr txBox="1"/>
      </cdr:nvSpPr>
      <cdr:spPr>
        <a:xfrm xmlns:a="http://schemas.openxmlformats.org/drawingml/2006/main">
          <a:off x="852472" y="3085027"/>
          <a:ext cx="4772050" cy="283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i="1">
              <a:solidFill>
                <a:schemeClr val="bg1"/>
              </a:solidFill>
            </a:rPr>
            <a:t>Aug 6                      &gt;     Aug 7                     &gt;  Aug 8     &gt;         Aug 9              &gt; Aug 10</a:t>
          </a:r>
        </a:p>
      </cdr:txBody>
    </cdr:sp>
  </cdr:relSizeAnchor>
</c:userShapes>
</file>

<file path=xl/drawings/drawing26.xml><?xml version="1.0" encoding="utf-8"?>
<c:userShapes xmlns:c="http://schemas.openxmlformats.org/drawingml/2006/chart">
  <cdr:relSizeAnchor xmlns:cdr="http://schemas.openxmlformats.org/drawingml/2006/chartDrawing">
    <cdr:from>
      <cdr:x>0.13981</cdr:x>
      <cdr:y>0.77931</cdr:y>
    </cdr:from>
    <cdr:to>
      <cdr:x>0.95115</cdr:x>
      <cdr:y>0.8494</cdr:y>
    </cdr:to>
    <cdr:sp macro="" textlink="">
      <cdr:nvSpPr>
        <cdr:cNvPr id="6" name="TextBox 1">
          <a:extLst xmlns:a="http://schemas.openxmlformats.org/drawingml/2006/main">
            <a:ext uri="{FF2B5EF4-FFF2-40B4-BE49-F238E27FC236}">
              <a16:creationId xmlns:a16="http://schemas.microsoft.com/office/drawing/2014/main" id="{8427835A-73B4-41B6-9E21-10E6AA3F2912}"/>
            </a:ext>
          </a:extLst>
        </cdr:cNvPr>
        <cdr:cNvSpPr txBox="1"/>
      </cdr:nvSpPr>
      <cdr:spPr>
        <a:xfrm xmlns:a="http://schemas.openxmlformats.org/drawingml/2006/main">
          <a:off x="822322" y="2965442"/>
          <a:ext cx="4772050" cy="26670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solidFill>
                <a:schemeClr val="bg1"/>
              </a:solidFill>
            </a:rPr>
            <a:t>Aug 6                      &gt;     Aug 7                     &gt;  Aug 8     &gt;         Aug 9              &gt; Aug 10</a:t>
          </a:r>
        </a:p>
      </cdr:txBody>
    </cdr:sp>
  </cdr:relSizeAnchor>
</c:userShapes>
</file>

<file path=xl/drawings/drawing3.xml><?xml version="1.0" encoding="utf-8"?>
<c:userShapes xmlns:c="http://schemas.openxmlformats.org/drawingml/2006/chart">
  <cdr:relSizeAnchor xmlns:cdr="http://schemas.openxmlformats.org/drawingml/2006/chartDrawing">
    <cdr:from>
      <cdr:x>0.13237</cdr:x>
      <cdr:y>0.8402</cdr:y>
    </cdr:from>
    <cdr:to>
      <cdr:x>0.98449</cdr:x>
      <cdr:y>0.94234</cdr:y>
    </cdr:to>
    <cdr:sp macro="" textlink="">
      <cdr:nvSpPr>
        <cdr:cNvPr id="2" name="TextBox 1">
          <a:extLst xmlns:a="http://schemas.openxmlformats.org/drawingml/2006/main">
            <a:ext uri="{FF2B5EF4-FFF2-40B4-BE49-F238E27FC236}">
              <a16:creationId xmlns:a16="http://schemas.microsoft.com/office/drawing/2014/main" id="{B863874A-1FA8-449E-9784-6AF6EE635D98}"/>
            </a:ext>
          </a:extLst>
        </cdr:cNvPr>
        <cdr:cNvSpPr txBox="1"/>
      </cdr:nvSpPr>
      <cdr:spPr>
        <a:xfrm xmlns:a="http://schemas.openxmlformats.org/drawingml/2006/main">
          <a:off x="609600" y="2428875"/>
          <a:ext cx="392430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i="1"/>
            <a:t>Silverton                                   Durango                                       Farmington</a:t>
          </a:r>
        </a:p>
      </cdr:txBody>
    </cdr:sp>
  </cdr:relSizeAnchor>
</c:userShapes>
</file>

<file path=xl/drawings/drawing4.xml><?xml version="1.0" encoding="utf-8"?>
<xdr:wsDr xmlns:xdr="http://schemas.openxmlformats.org/drawingml/2006/spreadsheetDrawing" xmlns:a="http://schemas.openxmlformats.org/drawingml/2006/main">
  <xdr:twoCellAnchor>
    <xdr:from>
      <xdr:col>8</xdr:col>
      <xdr:colOff>200025</xdr:colOff>
      <xdr:row>6</xdr:row>
      <xdr:rowOff>19050</xdr:rowOff>
    </xdr:from>
    <xdr:to>
      <xdr:col>16</xdr:col>
      <xdr:colOff>476250</xdr:colOff>
      <xdr:row>28</xdr:row>
      <xdr:rowOff>19050</xdr:rowOff>
    </xdr:to>
    <xdr:graphicFrame macro="">
      <xdr:nvGraphicFramePr>
        <xdr:cNvPr id="2" name="Chart 1">
          <a:extLst>
            <a:ext uri="{FF2B5EF4-FFF2-40B4-BE49-F238E27FC236}">
              <a16:creationId xmlns:a16="http://schemas.microsoft.com/office/drawing/2014/main" id="{3D70C6F1-0323-45D4-A08C-8868A8B800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0.16579</cdr:x>
      <cdr:y>0.53477</cdr:y>
    </cdr:from>
    <cdr:to>
      <cdr:x>0.88108</cdr:x>
      <cdr:y>0.53724</cdr:y>
    </cdr:to>
    <cdr:cxnSp macro="">
      <cdr:nvCxnSpPr>
        <cdr:cNvPr id="3" name="Straight Connector 2">
          <a:extLst xmlns:a="http://schemas.openxmlformats.org/drawingml/2006/main">
            <a:ext uri="{FF2B5EF4-FFF2-40B4-BE49-F238E27FC236}">
              <a16:creationId xmlns:a16="http://schemas.microsoft.com/office/drawing/2014/main" id="{9EA4D2D2-7468-4C49-A1BA-195492624DF2}"/>
            </a:ext>
          </a:extLst>
        </cdr:cNvPr>
        <cdr:cNvCxnSpPr/>
      </cdr:nvCxnSpPr>
      <cdr:spPr>
        <a:xfrm xmlns:a="http://schemas.openxmlformats.org/drawingml/2006/main" flipH="1">
          <a:off x="753261" y="1792965"/>
          <a:ext cx="3249867" cy="8281"/>
        </a:xfrm>
        <a:prstGeom xmlns:a="http://schemas.openxmlformats.org/drawingml/2006/main" prst="line">
          <a:avLst/>
        </a:prstGeom>
        <a:ln xmlns:a="http://schemas.openxmlformats.org/drawingml/2006/main" w="15875">
          <a:solidFill>
            <a:schemeClr val="tx1">
              <a:lumMod val="65000"/>
              <a:lumOff val="35000"/>
            </a:schemeClr>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0.15074</cdr:x>
      <cdr:y>0.42739</cdr:y>
    </cdr:from>
    <cdr:to>
      <cdr:x>0.88009</cdr:x>
      <cdr:y>0.4274</cdr:y>
    </cdr:to>
    <cdr:cxnSp macro="">
      <cdr:nvCxnSpPr>
        <cdr:cNvPr id="4" name="Straight Connector 3">
          <a:extLst xmlns:a="http://schemas.openxmlformats.org/drawingml/2006/main">
            <a:ext uri="{FF2B5EF4-FFF2-40B4-BE49-F238E27FC236}">
              <a16:creationId xmlns:a16="http://schemas.microsoft.com/office/drawing/2014/main" id="{EB9283E2-D79B-4D10-A7D8-89B648E0C091}"/>
            </a:ext>
          </a:extLst>
        </cdr:cNvPr>
        <cdr:cNvCxnSpPr/>
      </cdr:nvCxnSpPr>
      <cdr:spPr>
        <a:xfrm xmlns:a="http://schemas.openxmlformats.org/drawingml/2006/main" flipH="1">
          <a:off x="684873" y="1432962"/>
          <a:ext cx="3313747" cy="34"/>
        </a:xfrm>
        <a:prstGeom xmlns:a="http://schemas.openxmlformats.org/drawingml/2006/main" prst="line">
          <a:avLst/>
        </a:prstGeom>
        <a:ln xmlns:a="http://schemas.openxmlformats.org/drawingml/2006/main" w="15875">
          <a:solidFill>
            <a:schemeClr val="tx1">
              <a:lumMod val="65000"/>
              <a:lumOff val="35000"/>
            </a:schemeClr>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0.77778</cdr:x>
      <cdr:y>0.34091</cdr:y>
    </cdr:from>
    <cdr:to>
      <cdr:x>0.89727</cdr:x>
      <cdr:y>0.42614</cdr:y>
    </cdr:to>
    <cdr:sp macro="" textlink="">
      <cdr:nvSpPr>
        <cdr:cNvPr id="2" name="TextBox 1">
          <a:extLst xmlns:a="http://schemas.openxmlformats.org/drawingml/2006/main">
            <a:ext uri="{FF2B5EF4-FFF2-40B4-BE49-F238E27FC236}">
              <a16:creationId xmlns:a16="http://schemas.microsoft.com/office/drawing/2014/main" id="{60884219-6DB1-4B5B-8152-575FBDC8C9BB}"/>
            </a:ext>
          </a:extLst>
        </cdr:cNvPr>
        <cdr:cNvSpPr txBox="1"/>
      </cdr:nvSpPr>
      <cdr:spPr>
        <a:xfrm xmlns:a="http://schemas.openxmlformats.org/drawingml/2006/main">
          <a:off x="3533775" y="1143000"/>
          <a:ext cx="542925"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Good</a:t>
          </a:r>
        </a:p>
      </cdr:txBody>
    </cdr:sp>
  </cdr:relSizeAnchor>
  <cdr:relSizeAnchor xmlns:cdr="http://schemas.openxmlformats.org/drawingml/2006/chartDrawing">
    <cdr:from>
      <cdr:x>0.74493</cdr:x>
      <cdr:y>0.45265</cdr:y>
    </cdr:from>
    <cdr:to>
      <cdr:x>0.86443</cdr:x>
      <cdr:y>0.53788</cdr:y>
    </cdr:to>
    <cdr:sp macro="" textlink="">
      <cdr:nvSpPr>
        <cdr:cNvPr id="5" name="TextBox 1">
          <a:extLst xmlns:a="http://schemas.openxmlformats.org/drawingml/2006/main">
            <a:ext uri="{FF2B5EF4-FFF2-40B4-BE49-F238E27FC236}">
              <a16:creationId xmlns:a16="http://schemas.microsoft.com/office/drawing/2014/main" id="{CF884E90-5AA1-4D61-9AE9-17A32FBCB430}"/>
            </a:ext>
          </a:extLst>
        </cdr:cNvPr>
        <cdr:cNvSpPr txBox="1"/>
      </cdr:nvSpPr>
      <cdr:spPr>
        <a:xfrm xmlns:a="http://schemas.openxmlformats.org/drawingml/2006/main">
          <a:off x="3384550" y="1517650"/>
          <a:ext cx="542925"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Fair</a:t>
          </a:r>
        </a:p>
      </cdr:txBody>
    </cdr:sp>
  </cdr:relSizeAnchor>
  <cdr:relSizeAnchor xmlns:cdr="http://schemas.openxmlformats.org/drawingml/2006/chartDrawing">
    <cdr:from>
      <cdr:x>0.75751</cdr:x>
      <cdr:y>0.64015</cdr:y>
    </cdr:from>
    <cdr:to>
      <cdr:x>0.87701</cdr:x>
      <cdr:y>0.72538</cdr:y>
    </cdr:to>
    <cdr:sp macro="" textlink="">
      <cdr:nvSpPr>
        <cdr:cNvPr id="6" name="TextBox 1">
          <a:extLst xmlns:a="http://schemas.openxmlformats.org/drawingml/2006/main">
            <a:ext uri="{FF2B5EF4-FFF2-40B4-BE49-F238E27FC236}">
              <a16:creationId xmlns:a16="http://schemas.microsoft.com/office/drawing/2014/main" id="{CF884E90-5AA1-4D61-9AE9-17A32FBCB430}"/>
            </a:ext>
          </a:extLst>
        </cdr:cNvPr>
        <cdr:cNvSpPr txBox="1"/>
      </cdr:nvSpPr>
      <cdr:spPr>
        <a:xfrm xmlns:a="http://schemas.openxmlformats.org/drawingml/2006/main">
          <a:off x="3441700" y="2146300"/>
          <a:ext cx="542925"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Poor</a:t>
          </a:r>
        </a:p>
      </cdr:txBody>
    </cdr:sp>
  </cdr:relSizeAnchor>
</c:userShapes>
</file>

<file path=xl/drawings/drawing6.xml><?xml version="1.0" encoding="utf-8"?>
<xdr:wsDr xmlns:xdr="http://schemas.openxmlformats.org/drawingml/2006/spreadsheetDrawing" xmlns:a="http://schemas.openxmlformats.org/drawingml/2006/main">
  <xdr:twoCellAnchor>
    <xdr:from>
      <xdr:col>9</xdr:col>
      <xdr:colOff>257175</xdr:colOff>
      <xdr:row>8</xdr:row>
      <xdr:rowOff>42862</xdr:rowOff>
    </xdr:from>
    <xdr:to>
      <xdr:col>20</xdr:col>
      <xdr:colOff>352425</xdr:colOff>
      <xdr:row>34</xdr:row>
      <xdr:rowOff>9525</xdr:rowOff>
    </xdr:to>
    <xdr:graphicFrame macro="">
      <xdr:nvGraphicFramePr>
        <xdr:cNvPr id="2" name="Chart 1">
          <a:extLst>
            <a:ext uri="{FF2B5EF4-FFF2-40B4-BE49-F238E27FC236}">
              <a16:creationId xmlns:a16="http://schemas.microsoft.com/office/drawing/2014/main" id="{61CC24EC-7FAF-469D-B69B-9138BC2201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35</xdr:row>
      <xdr:rowOff>0</xdr:rowOff>
    </xdr:from>
    <xdr:to>
      <xdr:col>19</xdr:col>
      <xdr:colOff>238125</xdr:colOff>
      <xdr:row>39</xdr:row>
      <xdr:rowOff>9525</xdr:rowOff>
    </xdr:to>
    <xdr:sp macro="" textlink="">
      <xdr:nvSpPr>
        <xdr:cNvPr id="3" name="TextBox 2">
          <a:extLst>
            <a:ext uri="{FF2B5EF4-FFF2-40B4-BE49-F238E27FC236}">
              <a16:creationId xmlns:a16="http://schemas.microsoft.com/office/drawing/2014/main" id="{769F3B51-87CE-4B97-BBDB-8047D61400BD}"/>
            </a:ext>
          </a:extLst>
        </xdr:cNvPr>
        <xdr:cNvSpPr txBox="1"/>
      </xdr:nvSpPr>
      <xdr:spPr>
        <a:xfrm>
          <a:off x="6505575" y="6315075"/>
          <a:ext cx="5724525" cy="657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5-12. Observed and empirically-modeled summed A) total metals and B) dissolved metals, minus major cations, in the Animas River as the Gold King Mine plume passed from August 5–10, 2015.</a:t>
          </a:r>
        </a:p>
        <a:p>
          <a:endParaRPr lang="en-US" sz="1100"/>
        </a:p>
      </xdr:txBody>
    </xdr:sp>
    <xdr:clientData/>
  </xdr:twoCellAnchor>
</xdr:wsDr>
</file>

<file path=xl/drawings/drawing7.xml><?xml version="1.0" encoding="utf-8"?>
<c:userShapes xmlns:c="http://schemas.openxmlformats.org/drawingml/2006/chart">
  <cdr:relSizeAnchor xmlns:cdr="http://schemas.openxmlformats.org/drawingml/2006/chartDrawing">
    <cdr:from>
      <cdr:x>0.78851</cdr:x>
      <cdr:y>0.33503</cdr:y>
    </cdr:from>
    <cdr:to>
      <cdr:x>0.98039</cdr:x>
      <cdr:y>0.45292</cdr:y>
    </cdr:to>
    <cdr:sp macro="" textlink="">
      <cdr:nvSpPr>
        <cdr:cNvPr id="2" name="TextBox 1"/>
        <cdr:cNvSpPr txBox="1"/>
      </cdr:nvSpPr>
      <cdr:spPr>
        <a:xfrm xmlns:a="http://schemas.openxmlformats.org/drawingml/2006/main">
          <a:off x="5362553" y="1399314"/>
          <a:ext cx="1304947" cy="49239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Observed </a:t>
          </a:r>
          <a:br>
            <a:rPr lang="en-US" sz="1100" b="1"/>
          </a:br>
          <a:r>
            <a:rPr lang="en-US" sz="1100" b="1"/>
            <a:t>Aug</a:t>
          </a:r>
          <a:r>
            <a:rPr lang="en-US" sz="1100" b="1" baseline="0"/>
            <a:t> 5-Aug 11, 2015</a:t>
          </a:r>
          <a:endParaRPr lang="en-US" sz="1100" b="1"/>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276225</xdr:colOff>
      <xdr:row>4</xdr:row>
      <xdr:rowOff>85725</xdr:rowOff>
    </xdr:from>
    <xdr:to>
      <xdr:col>10</xdr:col>
      <xdr:colOff>542926</xdr:colOff>
      <xdr:row>21</xdr:row>
      <xdr:rowOff>66675</xdr:rowOff>
    </xdr:to>
    <xdr:graphicFrame macro="">
      <xdr:nvGraphicFramePr>
        <xdr:cNvPr id="2" name="Chart 1">
          <a:extLst>
            <a:ext uri="{FF2B5EF4-FFF2-40B4-BE49-F238E27FC236}">
              <a16:creationId xmlns:a16="http://schemas.microsoft.com/office/drawing/2014/main" id="{28DF8D83-AA5A-424D-BCB6-0602707498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0.27814</cdr:x>
      <cdr:y>0.66272</cdr:y>
    </cdr:from>
    <cdr:to>
      <cdr:x>0.59768</cdr:x>
      <cdr:y>0.77219</cdr:y>
    </cdr:to>
    <cdr:sp macro="" textlink="">
      <cdr:nvSpPr>
        <cdr:cNvPr id="2" name="TextBox 1">
          <a:extLst xmlns:a="http://schemas.openxmlformats.org/drawingml/2006/main">
            <a:ext uri="{FF2B5EF4-FFF2-40B4-BE49-F238E27FC236}">
              <a16:creationId xmlns:a16="http://schemas.microsoft.com/office/drawing/2014/main" id="{A04DD0A8-5461-4AC8-8301-EC3DF6FF34A8}"/>
            </a:ext>
          </a:extLst>
        </cdr:cNvPr>
        <cdr:cNvSpPr txBox="1"/>
      </cdr:nvSpPr>
      <cdr:spPr>
        <a:xfrm xmlns:a="http://schemas.openxmlformats.org/drawingml/2006/main">
          <a:off x="1600189" y="2133602"/>
          <a:ext cx="1838346" cy="3524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baseline="0">
              <a:solidFill>
                <a:schemeClr val="tx1"/>
              </a:solidFill>
            </a:rPr>
            <a:t>  Animas    </a:t>
          </a:r>
          <a:r>
            <a:rPr lang="en-US" sz="1100" b="1">
              <a:solidFill>
                <a:schemeClr val="tx1"/>
              </a:solidFill>
            </a:rPr>
            <a:t>&gt;  San Juan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L:\PRIV\AnimasRiver\ARP_ANALYTICS\Fish%20Bioaccumulation\USGS_1651_Anderson_Baseline%20Macro%20Survey%20data_19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hap%202%20Fig%202_1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USGS Data"/>
      <sheetName val="EPA BERA"/>
    </sheetNames>
    <sheetDataSet>
      <sheetData sheetId="0">
        <row r="3">
          <cell r="H3" t="str">
            <v>Non Insect</v>
          </cell>
          <cell r="I3" t="str">
            <v>Stoneflies</v>
          </cell>
        </row>
        <row r="4">
          <cell r="G4">
            <v>1.9</v>
          </cell>
          <cell r="I4">
            <v>20</v>
          </cell>
        </row>
        <row r="5">
          <cell r="G5">
            <v>7.9</v>
          </cell>
          <cell r="I5">
            <v>73</v>
          </cell>
        </row>
        <row r="6">
          <cell r="G6">
            <v>10.9</v>
          </cell>
          <cell r="I6">
            <v>51</v>
          </cell>
        </row>
        <row r="7">
          <cell r="G7">
            <v>13.9</v>
          </cell>
          <cell r="I7">
            <v>85</v>
          </cell>
        </row>
        <row r="8">
          <cell r="G8">
            <v>15.14</v>
          </cell>
          <cell r="I8">
            <v>9</v>
          </cell>
        </row>
        <row r="9">
          <cell r="G9">
            <v>16</v>
          </cell>
          <cell r="I9">
            <v>6</v>
          </cell>
        </row>
        <row r="10">
          <cell r="G10">
            <v>17.5</v>
          </cell>
          <cell r="I10">
            <v>15</v>
          </cell>
        </row>
        <row r="11">
          <cell r="G11">
            <v>21</v>
          </cell>
          <cell r="I11">
            <v>91</v>
          </cell>
        </row>
        <row r="12">
          <cell r="G12">
            <v>24.53</v>
          </cell>
          <cell r="I12">
            <v>59</v>
          </cell>
        </row>
        <row r="13">
          <cell r="G13">
            <v>38</v>
          </cell>
          <cell r="I13">
            <v>70</v>
          </cell>
        </row>
        <row r="14">
          <cell r="G14">
            <v>46.3</v>
          </cell>
          <cell r="I14">
            <v>73</v>
          </cell>
        </row>
        <row r="15">
          <cell r="G15">
            <v>63.54</v>
          </cell>
          <cell r="I15">
            <v>44</v>
          </cell>
        </row>
        <row r="16">
          <cell r="G16">
            <v>70.760000000000005</v>
          </cell>
          <cell r="I16">
            <v>15</v>
          </cell>
        </row>
        <row r="17">
          <cell r="G17">
            <v>91.78</v>
          </cell>
          <cell r="I17">
            <v>2</v>
          </cell>
        </row>
        <row r="18">
          <cell r="G18">
            <v>96.5</v>
          </cell>
          <cell r="I18">
            <v>1</v>
          </cell>
        </row>
        <row r="19">
          <cell r="G19">
            <v>110</v>
          </cell>
          <cell r="I19">
            <v>0</v>
          </cell>
        </row>
        <row r="20">
          <cell r="G20">
            <v>114.42</v>
          </cell>
          <cell r="I20">
            <v>0</v>
          </cell>
        </row>
        <row r="21">
          <cell r="G21">
            <v>121.23</v>
          </cell>
          <cell r="I21">
            <v>13</v>
          </cell>
        </row>
        <row r="22">
          <cell r="G22">
            <v>191</v>
          </cell>
          <cell r="I22">
            <v>20</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Fig 2-10"/>
    </sheetNames>
    <sheetDataSet>
      <sheetData sheetId="0"/>
      <sheetData sheetId="1">
        <row r="4">
          <cell r="P4">
            <v>13</v>
          </cell>
        </row>
        <row r="5">
          <cell r="P5">
            <v>14</v>
          </cell>
          <cell r="S5">
            <v>13795.780545261461</v>
          </cell>
        </row>
        <row r="6">
          <cell r="P6">
            <v>16</v>
          </cell>
          <cell r="S6">
            <v>9221.9336368358909</v>
          </cell>
        </row>
        <row r="7">
          <cell r="P7">
            <v>18</v>
          </cell>
          <cell r="S7">
            <v>7449.7883461341098</v>
          </cell>
        </row>
        <row r="8">
          <cell r="P8">
            <v>20</v>
          </cell>
          <cell r="S8">
            <v>6228.404919547801</v>
          </cell>
        </row>
        <row r="9">
          <cell r="P9">
            <v>22</v>
          </cell>
          <cell r="S9">
            <v>6057.708875460331</v>
          </cell>
        </row>
        <row r="10">
          <cell r="P10">
            <v>24</v>
          </cell>
          <cell r="S10">
            <v>5894.1888076225723</v>
          </cell>
        </row>
        <row r="11">
          <cell r="P11">
            <v>26</v>
          </cell>
          <cell r="S11">
            <v>5741.135414766025</v>
          </cell>
        </row>
        <row r="12">
          <cell r="P12">
            <v>27</v>
          </cell>
          <cell r="S12">
            <v>5595.5278992293979</v>
          </cell>
        </row>
        <row r="13">
          <cell r="P13">
            <v>29</v>
          </cell>
          <cell r="S13">
            <v>4624.7240203230022</v>
          </cell>
        </row>
        <row r="14">
          <cell r="P14">
            <v>31</v>
          </cell>
          <cell r="S14">
            <v>4522.0859666276592</v>
          </cell>
        </row>
        <row r="15">
          <cell r="P15">
            <v>33</v>
          </cell>
          <cell r="S15">
            <v>3842.3891688306217</v>
          </cell>
        </row>
        <row r="16">
          <cell r="P16">
            <v>35</v>
          </cell>
          <cell r="S16">
            <v>3766.558725235504</v>
          </cell>
        </row>
        <row r="17">
          <cell r="P17">
            <v>37</v>
          </cell>
          <cell r="S17">
            <v>3692.9913416169925</v>
          </cell>
        </row>
        <row r="18">
          <cell r="P18">
            <v>39</v>
          </cell>
          <cell r="S18">
            <v>3619.8592402766849</v>
          </cell>
        </row>
        <row r="19">
          <cell r="P19">
            <v>41</v>
          </cell>
          <cell r="S19">
            <v>5618.9478183280808</v>
          </cell>
        </row>
        <row r="20">
          <cell r="P20">
            <v>43</v>
          </cell>
          <cell r="S20">
            <v>5435.4861932670447</v>
          </cell>
        </row>
        <row r="21">
          <cell r="P21">
            <v>45</v>
          </cell>
          <cell r="S21">
            <v>5257.4668222070013</v>
          </cell>
        </row>
        <row r="22">
          <cell r="P22">
            <v>47</v>
          </cell>
          <cell r="S22">
            <v>5084.919020201929</v>
          </cell>
        </row>
        <row r="23">
          <cell r="P23">
            <v>49</v>
          </cell>
          <cell r="S23">
            <v>4361.504135270613</v>
          </cell>
        </row>
        <row r="24">
          <cell r="P24">
            <v>51</v>
          </cell>
          <cell r="S24">
            <v>3921.6602096118954</v>
          </cell>
        </row>
        <row r="25">
          <cell r="P25">
            <v>53</v>
          </cell>
          <cell r="S25">
            <v>3810.7332577085372</v>
          </cell>
        </row>
        <row r="26">
          <cell r="P26">
            <v>55</v>
          </cell>
          <cell r="S26">
            <v>3707.2672171592117</v>
          </cell>
        </row>
        <row r="27">
          <cell r="P27">
            <v>57</v>
          </cell>
          <cell r="S27">
            <v>3606.4474801230913</v>
          </cell>
        </row>
        <row r="28">
          <cell r="P28">
            <v>59</v>
          </cell>
          <cell r="S28">
            <v>3508.1835309954254</v>
          </cell>
        </row>
        <row r="29">
          <cell r="P29">
            <v>61</v>
          </cell>
          <cell r="S29">
            <v>3412.3975227797473</v>
          </cell>
        </row>
        <row r="30">
          <cell r="P30">
            <v>63</v>
          </cell>
          <cell r="S30">
            <v>3319.0514480040702</v>
          </cell>
        </row>
        <row r="31">
          <cell r="P31">
            <v>65</v>
          </cell>
          <cell r="S31">
            <v>3228.0795149293017</v>
          </cell>
        </row>
        <row r="32">
          <cell r="P32">
            <v>67</v>
          </cell>
          <cell r="S32">
            <v>2915.9258909877885</v>
          </cell>
        </row>
        <row r="33">
          <cell r="P33">
            <v>68</v>
          </cell>
          <cell r="S33">
            <v>3411.1936220364955</v>
          </cell>
        </row>
        <row r="34">
          <cell r="P34">
            <v>70</v>
          </cell>
          <cell r="S34">
            <v>5367.0474150756399</v>
          </cell>
        </row>
        <row r="35">
          <cell r="P35">
            <v>72</v>
          </cell>
          <cell r="S35">
            <v>5117.0286812279883</v>
          </cell>
        </row>
        <row r="36">
          <cell r="P36">
            <v>74</v>
          </cell>
          <cell r="S36">
            <v>4878.4600480837953</v>
          </cell>
        </row>
        <row r="37">
          <cell r="P37">
            <v>76</v>
          </cell>
          <cell r="S37">
            <v>4650.7935685440871</v>
          </cell>
        </row>
        <row r="38">
          <cell r="P38">
            <v>77</v>
          </cell>
          <cell r="S38">
            <v>4433.4591222121999</v>
          </cell>
        </row>
        <row r="39">
          <cell r="P39">
            <v>79</v>
          </cell>
          <cell r="S39">
            <v>4225.9564595440897</v>
          </cell>
        </row>
        <row r="40">
          <cell r="P40">
            <v>81</v>
          </cell>
          <cell r="S40">
            <v>2710.351060146354</v>
          </cell>
        </row>
        <row r="41">
          <cell r="P41">
            <v>83</v>
          </cell>
          <cell r="S41">
            <v>2624.006143248107</v>
          </cell>
        </row>
        <row r="42">
          <cell r="P42">
            <v>85</v>
          </cell>
          <cell r="S42">
            <v>2541.5828221659467</v>
          </cell>
        </row>
        <row r="43">
          <cell r="P43">
            <v>87</v>
          </cell>
          <cell r="S43">
            <v>2461.6422678683493</v>
          </cell>
        </row>
        <row r="44">
          <cell r="P44">
            <v>89</v>
          </cell>
          <cell r="S44">
            <v>2384.1340112546304</v>
          </cell>
        </row>
        <row r="45">
          <cell r="P45">
            <v>90</v>
          </cell>
          <cell r="S45">
            <v>2308.998086007085</v>
          </cell>
        </row>
        <row r="46">
          <cell r="P46">
            <v>92</v>
          </cell>
          <cell r="S46">
            <v>2236.1551086866189</v>
          </cell>
        </row>
        <row r="47">
          <cell r="P47">
            <v>94</v>
          </cell>
          <cell r="S47">
            <v>2165.5548509086025</v>
          </cell>
        </row>
        <row r="48">
          <cell r="P48">
            <v>96</v>
          </cell>
          <cell r="S48">
            <v>1960.2043775582242</v>
          </cell>
        </row>
        <row r="49">
          <cell r="P49">
            <v>98</v>
          </cell>
          <cell r="S49">
            <v>1837.7911370185022</v>
          </cell>
        </row>
        <row r="50">
          <cell r="P50">
            <v>100</v>
          </cell>
          <cell r="S50">
            <v>1783.8201703329783</v>
          </cell>
        </row>
        <row r="51">
          <cell r="P51">
            <v>101</v>
          </cell>
          <cell r="S51">
            <v>1732.5938364173094</v>
          </cell>
        </row>
        <row r="52">
          <cell r="P52">
            <v>103</v>
          </cell>
          <cell r="S52">
            <v>1682.8106323531035</v>
          </cell>
        </row>
        <row r="53">
          <cell r="P53">
            <v>105</v>
          </cell>
          <cell r="S53">
            <v>1634.4423514777002</v>
          </cell>
        </row>
        <row r="54">
          <cell r="P54">
            <v>107</v>
          </cell>
          <cell r="S54">
            <v>1533.975479955611</v>
          </cell>
        </row>
        <row r="55">
          <cell r="P55">
            <v>109</v>
          </cell>
          <cell r="S55">
            <v>1490.2570697865076</v>
          </cell>
        </row>
        <row r="56">
          <cell r="P56">
            <v>111</v>
          </cell>
          <cell r="S56">
            <v>1280.257680417795</v>
          </cell>
        </row>
        <row r="57">
          <cell r="P57">
            <v>114</v>
          </cell>
          <cell r="S57">
            <v>227.31921467794646</v>
          </cell>
        </row>
        <row r="58">
          <cell r="P58">
            <v>117</v>
          </cell>
          <cell r="S58">
            <v>234.05501918393531</v>
          </cell>
        </row>
        <row r="59">
          <cell r="P59">
            <v>119</v>
          </cell>
          <cell r="S59">
            <v>225.15456850341448</v>
          </cell>
        </row>
        <row r="60">
          <cell r="P60">
            <v>121</v>
          </cell>
          <cell r="S60">
            <v>222.11600276041057</v>
          </cell>
        </row>
        <row r="61">
          <cell r="P61">
            <v>123</v>
          </cell>
          <cell r="S61">
            <v>212.57738307962458</v>
          </cell>
        </row>
        <row r="62">
          <cell r="P62">
            <v>126</v>
          </cell>
          <cell r="S62">
            <v>211.26593530586049</v>
          </cell>
        </row>
        <row r="63">
          <cell r="P63">
            <v>128</v>
          </cell>
          <cell r="S63">
            <v>243.63059891553684</v>
          </cell>
        </row>
        <row r="64">
          <cell r="P64">
            <v>131</v>
          </cell>
          <cell r="S64">
            <v>234.60753461662819</v>
          </cell>
        </row>
        <row r="65">
          <cell r="P65">
            <v>133</v>
          </cell>
          <cell r="S65">
            <v>225.57877176320065</v>
          </cell>
        </row>
        <row r="66">
          <cell r="P66">
            <v>135</v>
          </cell>
          <cell r="S66">
            <v>222.30987669646217</v>
          </cell>
        </row>
        <row r="67">
          <cell r="P67">
            <v>137</v>
          </cell>
          <cell r="S67">
            <v>221.32056677763006</v>
          </cell>
        </row>
        <row r="68">
          <cell r="P68">
            <v>138</v>
          </cell>
          <cell r="S68">
            <v>220.33798363411108</v>
          </cell>
        </row>
        <row r="69">
          <cell r="P69">
            <v>140</v>
          </cell>
          <cell r="S69">
            <v>232.75585222099068</v>
          </cell>
        </row>
        <row r="70">
          <cell r="P70">
            <v>143</v>
          </cell>
          <cell r="S70">
            <v>231.56275631829163</v>
          </cell>
        </row>
        <row r="71">
          <cell r="P71">
            <v>145</v>
          </cell>
          <cell r="S71">
            <v>224.04140576964303</v>
          </cell>
        </row>
        <row r="72">
          <cell r="P72">
            <v>147</v>
          </cell>
          <cell r="S72">
            <v>199.48402956824805</v>
          </cell>
        </row>
        <row r="73">
          <cell r="P73">
            <v>150</v>
          </cell>
          <cell r="S73">
            <v>198.35130520617301</v>
          </cell>
        </row>
        <row r="74">
          <cell r="P74">
            <v>152</v>
          </cell>
          <cell r="S74">
            <v>734.01963757657825</v>
          </cell>
        </row>
        <row r="75">
          <cell r="P75">
            <v>153</v>
          </cell>
          <cell r="S75">
            <v>717.20641388558988</v>
          </cell>
        </row>
        <row r="76">
          <cell r="P76">
            <v>155</v>
          </cell>
          <cell r="S76">
            <v>705.50277390691076</v>
          </cell>
        </row>
        <row r="77">
          <cell r="P77">
            <v>157</v>
          </cell>
          <cell r="S77">
            <v>693.97603530165486</v>
          </cell>
        </row>
        <row r="78">
          <cell r="P78">
            <v>159</v>
          </cell>
          <cell r="S78">
            <v>682.62452443200334</v>
          </cell>
        </row>
        <row r="79">
          <cell r="P79">
            <v>161</v>
          </cell>
          <cell r="S79">
            <v>671.44385130685225</v>
          </cell>
        </row>
        <row r="80">
          <cell r="P80">
            <v>163</v>
          </cell>
          <cell r="S80">
            <v>660.43260783131416</v>
          </cell>
        </row>
        <row r="81">
          <cell r="P81">
            <v>165</v>
          </cell>
          <cell r="S81">
            <v>649.58586743317494</v>
          </cell>
        </row>
        <row r="82">
          <cell r="P82">
            <v>167</v>
          </cell>
          <cell r="S82">
            <v>588.0228827461624</v>
          </cell>
        </row>
        <row r="83">
          <cell r="P83">
            <v>168</v>
          </cell>
          <cell r="S83">
            <v>562.49793925240078</v>
          </cell>
        </row>
        <row r="84">
          <cell r="P84">
            <v>170</v>
          </cell>
          <cell r="S84">
            <v>553.15681021622686</v>
          </cell>
        </row>
        <row r="85">
          <cell r="P85">
            <v>172</v>
          </cell>
          <cell r="S85">
            <v>544.98459492795951</v>
          </cell>
        </row>
        <row r="86">
          <cell r="P86">
            <v>174</v>
          </cell>
          <cell r="S86">
            <v>536.92655209685472</v>
          </cell>
        </row>
        <row r="87">
          <cell r="P87">
            <v>176</v>
          </cell>
          <cell r="S87">
            <v>528.96968730501817</v>
          </cell>
        </row>
        <row r="88">
          <cell r="P88">
            <v>178</v>
          </cell>
          <cell r="S88">
            <v>470.65381189268646</v>
          </cell>
        </row>
        <row r="89">
          <cell r="P89">
            <v>180</v>
          </cell>
          <cell r="S89">
            <v>464.33308533986502</v>
          </cell>
        </row>
        <row r="90">
          <cell r="P90">
            <v>182</v>
          </cell>
          <cell r="S90">
            <v>442.98022352233778</v>
          </cell>
        </row>
        <row r="91">
          <cell r="P91">
            <v>184</v>
          </cell>
          <cell r="S91">
            <v>436.60909432760911</v>
          </cell>
        </row>
        <row r="92">
          <cell r="P92">
            <v>186</v>
          </cell>
          <cell r="S92">
            <v>430.31675898747062</v>
          </cell>
        </row>
        <row r="93">
          <cell r="P93">
            <v>188</v>
          </cell>
          <cell r="S93">
            <v>424.10527318781453</v>
          </cell>
        </row>
        <row r="94">
          <cell r="P94">
            <v>190</v>
          </cell>
          <cell r="S94">
            <v>417.9823152154716</v>
          </cell>
        </row>
        <row r="95">
          <cell r="P95">
            <v>192</v>
          </cell>
          <cell r="S95">
            <v>28.645384072359832</v>
          </cell>
        </row>
        <row r="96">
          <cell r="P96">
            <v>195</v>
          </cell>
          <cell r="S96">
            <v>29</v>
          </cell>
        </row>
        <row r="97">
          <cell r="P97">
            <v>198</v>
          </cell>
          <cell r="S97">
            <v>17.365647918330868</v>
          </cell>
        </row>
        <row r="98">
          <cell r="P98">
            <v>201</v>
          </cell>
          <cell r="S98">
            <v>17.326936864707836</v>
          </cell>
        </row>
        <row r="99">
          <cell r="P99">
            <v>204</v>
          </cell>
          <cell r="S99">
            <v>17.289034047782149</v>
          </cell>
        </row>
        <row r="100">
          <cell r="P100">
            <v>206</v>
          </cell>
          <cell r="S100">
            <v>17.25021148262023</v>
          </cell>
        </row>
        <row r="101">
          <cell r="P101">
            <v>209</v>
          </cell>
          <cell r="S101">
            <v>17.212611607248153</v>
          </cell>
        </row>
        <row r="102">
          <cell r="P102">
            <v>212</v>
          </cell>
          <cell r="S102">
            <v>15.415844184498342</v>
          </cell>
        </row>
        <row r="103">
          <cell r="P103">
            <v>214</v>
          </cell>
          <cell r="S103">
            <v>15.386245216707978</v>
          </cell>
        </row>
        <row r="104">
          <cell r="P104">
            <v>217</v>
          </cell>
          <cell r="S104">
            <v>15.35426389672538</v>
          </cell>
        </row>
        <row r="105">
          <cell r="P105">
            <v>220</v>
          </cell>
          <cell r="S105">
            <v>13.603791625505055</v>
          </cell>
        </row>
        <row r="106">
          <cell r="P106">
            <v>222</v>
          </cell>
          <cell r="S106">
            <v>11.798621401362453</v>
          </cell>
        </row>
        <row r="107">
          <cell r="P107">
            <v>225</v>
          </cell>
          <cell r="S107">
            <v>11.767112093338275</v>
          </cell>
        </row>
        <row r="108">
          <cell r="P108">
            <v>228</v>
          </cell>
          <cell r="S108">
            <v>11.74143460467498</v>
          </cell>
        </row>
        <row r="109">
          <cell r="P109">
            <v>231</v>
          </cell>
          <cell r="S109">
            <v>11.718270816598476</v>
          </cell>
        </row>
        <row r="110">
          <cell r="P110">
            <v>234</v>
          </cell>
          <cell r="S110">
            <v>11.687595538762071</v>
          </cell>
        </row>
        <row r="111">
          <cell r="P111">
            <v>237</v>
          </cell>
          <cell r="S111">
            <v>12.004151268399362</v>
          </cell>
        </row>
        <row r="112">
          <cell r="P112">
            <v>240</v>
          </cell>
          <cell r="S112">
            <v>11.978682598551728</v>
          </cell>
        </row>
        <row r="113">
          <cell r="P113">
            <v>243</v>
          </cell>
          <cell r="S113">
            <v>12.297890818497194</v>
          </cell>
        </row>
        <row r="114">
          <cell r="P114">
            <v>246</v>
          </cell>
          <cell r="S114">
            <v>11.201701429407755</v>
          </cell>
        </row>
        <row r="115">
          <cell r="P115">
            <v>249</v>
          </cell>
          <cell r="S115">
            <v>8.9638011530412651</v>
          </cell>
        </row>
        <row r="116">
          <cell r="P116">
            <v>251</v>
          </cell>
          <cell r="S116">
            <v>8.9404005088481053</v>
          </cell>
        </row>
        <row r="117">
          <cell r="P117">
            <v>254</v>
          </cell>
          <cell r="S117">
            <v>8.9204649500357007</v>
          </cell>
        </row>
        <row r="118">
          <cell r="P118">
            <v>257</v>
          </cell>
          <cell r="S118">
            <v>8.8992513491140119</v>
          </cell>
        </row>
        <row r="119">
          <cell r="P119">
            <v>260</v>
          </cell>
          <cell r="S119">
            <v>8.8775778012736541</v>
          </cell>
        </row>
        <row r="120">
          <cell r="P120">
            <v>263</v>
          </cell>
          <cell r="S120">
            <v>8.8551350378993661</v>
          </cell>
        </row>
        <row r="121">
          <cell r="P121">
            <v>265</v>
          </cell>
          <cell r="S121">
            <v>8.8314482844303814</v>
          </cell>
        </row>
        <row r="122">
          <cell r="P122">
            <v>268</v>
          </cell>
          <cell r="S122">
            <v>8.805972876750161</v>
          </cell>
        </row>
        <row r="123">
          <cell r="P123">
            <v>271</v>
          </cell>
          <cell r="S123">
            <v>8.7797011292654155</v>
          </cell>
        </row>
        <row r="124">
          <cell r="P124">
            <v>274</v>
          </cell>
          <cell r="S124">
            <v>9</v>
          </cell>
        </row>
        <row r="125">
          <cell r="P125">
            <v>277</v>
          </cell>
          <cell r="S125">
            <v>8.7339877036091913</v>
          </cell>
        </row>
        <row r="126">
          <cell r="P126">
            <v>280</v>
          </cell>
          <cell r="S126">
            <v>8.7042427470288821</v>
          </cell>
        </row>
        <row r="127">
          <cell r="P127">
            <v>282</v>
          </cell>
          <cell r="S127">
            <v>8.6719957334747981</v>
          </cell>
        </row>
        <row r="128">
          <cell r="P128">
            <v>285</v>
          </cell>
          <cell r="S128">
            <v>8.6375018595187001</v>
          </cell>
        </row>
        <row r="129">
          <cell r="P129">
            <v>288</v>
          </cell>
          <cell r="S129">
            <v>8.6022732629157392</v>
          </cell>
        </row>
        <row r="130">
          <cell r="P130">
            <v>291</v>
          </cell>
          <cell r="S130">
            <v>8.5664202835811523</v>
          </cell>
        </row>
        <row r="131">
          <cell r="P131">
            <v>293</v>
          </cell>
          <cell r="S131">
            <v>12.051598326352789</v>
          </cell>
        </row>
        <row r="132">
          <cell r="P132">
            <v>295</v>
          </cell>
          <cell r="S132">
            <v>12.00840808318997</v>
          </cell>
        </row>
        <row r="133">
          <cell r="P133">
            <v>297</v>
          </cell>
          <cell r="S133">
            <v>9.7281595140152053</v>
          </cell>
        </row>
        <row r="134">
          <cell r="P134">
            <v>300</v>
          </cell>
          <cell r="S134">
            <v>10</v>
          </cell>
        </row>
        <row r="135">
          <cell r="P135">
            <v>302</v>
          </cell>
          <cell r="S135">
            <v>9.681194854238381</v>
          </cell>
        </row>
        <row r="136">
          <cell r="P136">
            <v>305</v>
          </cell>
          <cell r="S136">
            <v>9.6415445036004357</v>
          </cell>
        </row>
        <row r="137">
          <cell r="P137">
            <v>308</v>
          </cell>
          <cell r="S137">
            <v>9.6022325005040177</v>
          </cell>
        </row>
        <row r="138">
          <cell r="P138">
            <v>310</v>
          </cell>
          <cell r="S138">
            <v>9.5643172203632023</v>
          </cell>
        </row>
        <row r="139">
          <cell r="P139">
            <v>313</v>
          </cell>
          <cell r="S139">
            <v>9.5272723879215739</v>
          </cell>
        </row>
        <row r="140">
          <cell r="P140">
            <v>315</v>
          </cell>
          <cell r="S140">
            <v>9.4917156733250376</v>
          </cell>
        </row>
        <row r="141">
          <cell r="P141">
            <v>318</v>
          </cell>
          <cell r="S141">
            <v>9.4573082521089589</v>
          </cell>
        </row>
        <row r="142">
          <cell r="P142">
            <v>320</v>
          </cell>
          <cell r="S142">
            <v>9.4239571543573355</v>
          </cell>
        </row>
        <row r="143">
          <cell r="P143">
            <v>323</v>
          </cell>
          <cell r="S143">
            <v>9.3918738590401531</v>
          </cell>
        </row>
        <row r="144">
          <cell r="P144">
            <v>326</v>
          </cell>
          <cell r="S144">
            <v>9.3607359503264771</v>
          </cell>
        </row>
        <row r="145">
          <cell r="P145">
            <v>329</v>
          </cell>
          <cell r="S145">
            <v>9.6703263211837527</v>
          </cell>
        </row>
        <row r="146">
          <cell r="P146">
            <v>331</v>
          </cell>
          <cell r="S146">
            <v>9.6306183567854635</v>
          </cell>
        </row>
        <row r="147">
          <cell r="P147">
            <v>334</v>
          </cell>
          <cell r="S147">
            <v>9.5857467730814285</v>
          </cell>
        </row>
        <row r="148">
          <cell r="P148">
            <v>336</v>
          </cell>
          <cell r="S148">
            <v>9.5582096081921346</v>
          </cell>
        </row>
        <row r="149">
          <cell r="P149">
            <v>338</v>
          </cell>
          <cell r="S149">
            <v>9.5309191294734177</v>
          </cell>
        </row>
        <row r="150">
          <cell r="P150">
            <v>341</v>
          </cell>
          <cell r="S150">
            <v>9.504530552188891</v>
          </cell>
        </row>
        <row r="151">
          <cell r="P151">
            <v>344</v>
          </cell>
          <cell r="S151">
            <v>9.4663575411913321</v>
          </cell>
        </row>
        <row r="152">
          <cell r="P152">
            <v>347</v>
          </cell>
          <cell r="S152">
            <v>9.4306517816308304</v>
          </cell>
        </row>
        <row r="153">
          <cell r="P153">
            <v>350</v>
          </cell>
          <cell r="S153">
            <v>8.2663381774646076</v>
          </cell>
        </row>
        <row r="154">
          <cell r="P154">
            <v>354</v>
          </cell>
          <cell r="S154">
            <v>8.2278919937727171</v>
          </cell>
        </row>
        <row r="155">
          <cell r="P155">
            <v>358</v>
          </cell>
          <cell r="S155">
            <v>8.1876536781061109</v>
          </cell>
        </row>
        <row r="156">
          <cell r="P156">
            <v>361</v>
          </cell>
          <cell r="S156">
            <v>8.1456089022898315</v>
          </cell>
        </row>
        <row r="157">
          <cell r="P157">
            <v>365</v>
          </cell>
          <cell r="S157">
            <v>8.1019260880756026</v>
          </cell>
        </row>
        <row r="158">
          <cell r="P158">
            <v>368</v>
          </cell>
          <cell r="S158">
            <v>8.0572020166731768</v>
          </cell>
        </row>
        <row r="159">
          <cell r="P159">
            <v>372</v>
          </cell>
          <cell r="S159">
            <v>8.0119108857850367</v>
          </cell>
        </row>
        <row r="160">
          <cell r="P160">
            <v>376</v>
          </cell>
          <cell r="S160">
            <v>7.9670802984369455</v>
          </cell>
        </row>
        <row r="161">
          <cell r="P161">
            <v>379</v>
          </cell>
          <cell r="S161">
            <v>7.9234210603450181</v>
          </cell>
        </row>
        <row r="162">
          <cell r="P162">
            <v>383</v>
          </cell>
          <cell r="S162">
            <v>7.8822979629708749</v>
          </cell>
        </row>
        <row r="163">
          <cell r="P163">
            <v>386</v>
          </cell>
          <cell r="S163">
            <v>7.844392942418553</v>
          </cell>
        </row>
        <row r="164">
          <cell r="P164">
            <v>390</v>
          </cell>
          <cell r="S164">
            <v>7.8104001506291585</v>
          </cell>
        </row>
        <row r="165">
          <cell r="P165">
            <v>394</v>
          </cell>
          <cell r="S165">
            <v>8.4880463016276693</v>
          </cell>
        </row>
        <row r="166">
          <cell r="P166">
            <v>397</v>
          </cell>
          <cell r="S166">
            <v>8.4657977408294069</v>
          </cell>
        </row>
        <row r="167">
          <cell r="P167">
            <v>401</v>
          </cell>
          <cell r="S167">
            <v>8.4479843500284328</v>
          </cell>
        </row>
        <row r="168">
          <cell r="P168">
            <v>405</v>
          </cell>
          <cell r="S168">
            <v>8.4348874898523096</v>
          </cell>
        </row>
        <row r="169">
          <cell r="P169">
            <v>408</v>
          </cell>
          <cell r="S169">
            <v>8.4268976744716557</v>
          </cell>
        </row>
        <row r="170">
          <cell r="P170">
            <v>412</v>
          </cell>
          <cell r="S170">
            <v>8.4240758521969052</v>
          </cell>
        </row>
        <row r="171">
          <cell r="P171">
            <v>416</v>
          </cell>
          <cell r="S171">
            <v>8.4253493612874895</v>
          </cell>
        </row>
        <row r="172">
          <cell r="P172">
            <v>419</v>
          </cell>
          <cell r="S172">
            <v>8.4312815927833977</v>
          </cell>
        </row>
        <row r="173">
          <cell r="P173">
            <v>423</v>
          </cell>
          <cell r="S173">
            <v>8.4972718957126823</v>
          </cell>
        </row>
        <row r="174">
          <cell r="P174">
            <v>427</v>
          </cell>
          <cell r="S174">
            <v>8.5039260560235057</v>
          </cell>
        </row>
        <row r="175">
          <cell r="P175">
            <v>430</v>
          </cell>
          <cell r="S175">
            <v>9.0875697683797814</v>
          </cell>
        </row>
        <row r="176">
          <cell r="P176">
            <v>433</v>
          </cell>
          <cell r="S176">
            <v>9.0959943925212787</v>
          </cell>
        </row>
        <row r="177">
          <cell r="P177">
            <v>436</v>
          </cell>
          <cell r="S177">
            <v>9.105612175009659</v>
          </cell>
        </row>
        <row r="178">
          <cell r="P178">
            <v>439</v>
          </cell>
          <cell r="S178">
            <v>9.1167874142628396</v>
          </cell>
        </row>
        <row r="179">
          <cell r="P179">
            <v>443</v>
          </cell>
          <cell r="S179">
            <v>9.1285415045432181</v>
          </cell>
        </row>
        <row r="180">
          <cell r="P180">
            <v>446</v>
          </cell>
          <cell r="S180">
            <v>9.141043534144135</v>
          </cell>
        </row>
        <row r="181">
          <cell r="P181">
            <v>449</v>
          </cell>
          <cell r="S181">
            <v>9.1550366657624345</v>
          </cell>
        </row>
        <row r="182">
          <cell r="P182">
            <v>452</v>
          </cell>
          <cell r="S182">
            <v>9.1689891215839641</v>
          </cell>
        </row>
        <row r="183">
          <cell r="P183">
            <v>455</v>
          </cell>
          <cell r="S183">
            <v>9.1843857296934424</v>
          </cell>
        </row>
        <row r="184">
          <cell r="P184">
            <v>458</v>
          </cell>
          <cell r="S184">
            <v>9.1999451280213851</v>
          </cell>
        </row>
        <row r="185">
          <cell r="P185">
            <v>462</v>
          </cell>
          <cell r="S185">
            <v>9.2166315591035719</v>
          </cell>
        </row>
        <row r="186">
          <cell r="P186">
            <v>465</v>
          </cell>
          <cell r="S186">
            <v>9.2338307526659378</v>
          </cell>
        </row>
        <row r="187">
          <cell r="P187">
            <v>468</v>
          </cell>
          <cell r="S187">
            <v>9.2514574844755995</v>
          </cell>
        </row>
        <row r="188">
          <cell r="P188">
            <v>471</v>
          </cell>
          <cell r="S188">
            <v>9.270081559987764</v>
          </cell>
        </row>
        <row r="189">
          <cell r="P189">
            <v>474</v>
          </cell>
          <cell r="S189">
            <v>9.2893583126222712</v>
          </cell>
        </row>
        <row r="190">
          <cell r="P190">
            <v>477</v>
          </cell>
          <cell r="S190">
            <v>9.3090920421571557</v>
          </cell>
        </row>
        <row r="191">
          <cell r="P191">
            <v>482</v>
          </cell>
          <cell r="S191">
            <v>8.7245659722880067</v>
          </cell>
        </row>
        <row r="192">
          <cell r="P192">
            <v>485</v>
          </cell>
          <cell r="S192">
            <v>10.176152112119583</v>
          </cell>
        </row>
        <row r="193">
          <cell r="P193">
            <v>488</v>
          </cell>
          <cell r="S193">
            <v>10.205145131358464</v>
          </cell>
        </row>
        <row r="194">
          <cell r="P194">
            <v>491</v>
          </cell>
          <cell r="S194">
            <v>9.5899566902700641</v>
          </cell>
        </row>
        <row r="195">
          <cell r="P195">
            <v>494</v>
          </cell>
          <cell r="S195">
            <v>10.452835414169796</v>
          </cell>
        </row>
        <row r="196">
          <cell r="P196">
            <v>496</v>
          </cell>
          <cell r="S196">
            <v>13.079553068775279</v>
          </cell>
        </row>
        <row r="197">
          <cell r="P197">
            <v>499</v>
          </cell>
          <cell r="S197">
            <v>13.081374391871108</v>
          </cell>
        </row>
        <row r="198">
          <cell r="P198">
            <v>500</v>
          </cell>
          <cell r="S198">
            <v>13.100272521323239</v>
          </cell>
        </row>
        <row r="199">
          <cell r="P199">
            <v>502</v>
          </cell>
          <cell r="S199">
            <v>13.206712239338417</v>
          </cell>
        </row>
        <row r="200">
          <cell r="P200">
            <v>504</v>
          </cell>
          <cell r="S200">
            <v>13.294073804612989</v>
          </cell>
        </row>
        <row r="201">
          <cell r="P201">
            <v>505</v>
          </cell>
          <cell r="S201">
            <v>13.427175097230178</v>
          </cell>
        </row>
        <row r="202">
          <cell r="P202">
            <v>507</v>
          </cell>
          <cell r="S202">
            <v>13.561933935816901</v>
          </cell>
        </row>
        <row r="203">
          <cell r="P203">
            <v>508</v>
          </cell>
          <cell r="S203">
            <v>13.696372882216775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2A339-3CF1-4C91-B54A-57E5A8FAA693}">
  <dimension ref="A1:B23"/>
  <sheetViews>
    <sheetView tabSelected="1" topLeftCell="A7" workbookViewId="0">
      <selection activeCell="G12" sqref="G12"/>
    </sheetView>
  </sheetViews>
  <sheetFormatPr defaultRowHeight="15" x14ac:dyDescent="0.25"/>
  <cols>
    <col min="1" max="1" width="26.140625" style="123" customWidth="1"/>
    <col min="2" max="2" width="55.28515625" style="124" customWidth="1"/>
    <col min="3" max="16384" width="9.140625" style="124"/>
  </cols>
  <sheetData>
    <row r="1" spans="1:2" x14ac:dyDescent="0.25">
      <c r="A1" s="128" t="s">
        <v>235</v>
      </c>
    </row>
    <row r="2" spans="1:2" x14ac:dyDescent="0.25">
      <c r="A2" s="128" t="s">
        <v>236</v>
      </c>
    </row>
    <row r="4" spans="1:2" x14ac:dyDescent="0.25">
      <c r="A4" s="131" t="s">
        <v>155</v>
      </c>
      <c r="B4" s="125" t="s">
        <v>151</v>
      </c>
    </row>
    <row r="5" spans="1:2" ht="90" x14ac:dyDescent="0.25">
      <c r="A5" s="131"/>
      <c r="B5" s="126" t="s">
        <v>152</v>
      </c>
    </row>
    <row r="6" spans="1:2" x14ac:dyDescent="0.25">
      <c r="A6" s="131"/>
      <c r="B6" s="125" t="s">
        <v>153</v>
      </c>
    </row>
    <row r="7" spans="1:2" x14ac:dyDescent="0.25">
      <c r="A7" s="131"/>
      <c r="B7" s="125" t="s">
        <v>154</v>
      </c>
    </row>
    <row r="8" spans="1:2" x14ac:dyDescent="0.25">
      <c r="A8" s="131" t="s">
        <v>81</v>
      </c>
      <c r="B8" s="124" t="s">
        <v>42</v>
      </c>
    </row>
    <row r="9" spans="1:2" ht="60" x14ac:dyDescent="0.25">
      <c r="A9" s="131"/>
      <c r="B9" s="129" t="s">
        <v>237</v>
      </c>
    </row>
    <row r="10" spans="1:2" x14ac:dyDescent="0.25">
      <c r="A10" s="131"/>
      <c r="B10" s="124" t="s">
        <v>43</v>
      </c>
    </row>
    <row r="11" spans="1:2" ht="30" x14ac:dyDescent="0.25">
      <c r="A11" s="131" t="s">
        <v>82</v>
      </c>
      <c r="B11" s="43" t="s">
        <v>47</v>
      </c>
    </row>
    <row r="12" spans="1:2" x14ac:dyDescent="0.25">
      <c r="A12" s="131"/>
      <c r="B12" s="43" t="s">
        <v>45</v>
      </c>
    </row>
    <row r="13" spans="1:2" x14ac:dyDescent="0.25">
      <c r="A13" s="131"/>
      <c r="B13" s="43" t="s">
        <v>238</v>
      </c>
    </row>
    <row r="14" spans="1:2" x14ac:dyDescent="0.25">
      <c r="A14" s="131"/>
      <c r="B14" s="43" t="s">
        <v>46</v>
      </c>
    </row>
    <row r="15" spans="1:2" ht="45" x14ac:dyDescent="0.25">
      <c r="A15" s="132" t="s">
        <v>83</v>
      </c>
      <c r="B15" s="127" t="s">
        <v>48</v>
      </c>
    </row>
    <row r="16" spans="1:2" ht="30" x14ac:dyDescent="0.25">
      <c r="A16" s="132"/>
      <c r="B16" s="44" t="s">
        <v>44</v>
      </c>
    </row>
    <row r="17" spans="1:2" x14ac:dyDescent="0.25">
      <c r="A17" s="132"/>
      <c r="B17" s="44" t="s">
        <v>45</v>
      </c>
    </row>
    <row r="18" spans="1:2" ht="30" x14ac:dyDescent="0.25">
      <c r="A18" s="132"/>
      <c r="B18" s="44" t="s">
        <v>239</v>
      </c>
    </row>
    <row r="19" spans="1:2" x14ac:dyDescent="0.25">
      <c r="A19" s="132"/>
      <c r="B19" s="44" t="s">
        <v>49</v>
      </c>
    </row>
    <row r="20" spans="1:2" ht="30" x14ac:dyDescent="0.25">
      <c r="A20" s="131" t="s">
        <v>150</v>
      </c>
      <c r="B20" s="44" t="s">
        <v>44</v>
      </c>
    </row>
    <row r="21" spans="1:2" x14ac:dyDescent="0.25">
      <c r="A21" s="131"/>
      <c r="B21" s="44" t="s">
        <v>45</v>
      </c>
    </row>
    <row r="22" spans="1:2" ht="30" x14ac:dyDescent="0.25">
      <c r="A22" s="131"/>
      <c r="B22" s="44" t="s">
        <v>239</v>
      </c>
    </row>
    <row r="23" spans="1:2" x14ac:dyDescent="0.25">
      <c r="A23" s="131"/>
      <c r="B23" s="44" t="s">
        <v>49</v>
      </c>
    </row>
  </sheetData>
  <sheetProtection algorithmName="SHA-512" hashValue="4nDl9zMqO03OsATOxPqvbCn8E5EGLYCuBTKTw4gSIRCiuacdfWOwLr91vwH6q+p67iRtn/Ag59AiNAc1GAWYiA==" saltValue="aY1TeLZbdjRN1f5yl1J/ew==" spinCount="100000" sheet="1" objects="1" scenarios="1"/>
  <mergeCells count="5">
    <mergeCell ref="A8:A10"/>
    <mergeCell ref="A11:A14"/>
    <mergeCell ref="A15:A19"/>
    <mergeCell ref="A20:A23"/>
    <mergeCell ref="A4:A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673A2-3A75-4DC4-8657-6A4AE8F4E5FB}">
  <dimension ref="A1:AG27"/>
  <sheetViews>
    <sheetView topLeftCell="A10" workbookViewId="0">
      <selection activeCell="B27" sqref="B27"/>
    </sheetView>
  </sheetViews>
  <sheetFormatPr defaultRowHeight="12" x14ac:dyDescent="0.2"/>
  <cols>
    <col min="1" max="1" width="19.7109375" style="58" customWidth="1"/>
    <col min="2" max="2" width="15.28515625" style="61" customWidth="1"/>
    <col min="3" max="3" width="15.140625" style="61" customWidth="1"/>
    <col min="4" max="4" width="9.140625" style="61"/>
    <col min="5" max="5" width="9.85546875" style="61" customWidth="1"/>
    <col min="6" max="6" width="8.85546875" style="61" customWidth="1"/>
    <col min="7" max="7" width="9.140625" style="61"/>
    <col min="8" max="8" width="12.28515625" style="61" customWidth="1"/>
    <col min="9" max="9" width="12" style="61" customWidth="1"/>
    <col min="10" max="11" width="9.140625" style="61"/>
    <col min="12" max="12" width="9.85546875" style="58" customWidth="1"/>
    <col min="13" max="13" width="10.42578125" style="58" customWidth="1"/>
    <col min="14" max="14" width="9.7109375" style="58" customWidth="1"/>
    <col min="15" max="16384" width="9.140625" style="58"/>
  </cols>
  <sheetData>
    <row r="1" spans="1:33" ht="36.75" customHeight="1" x14ac:dyDescent="0.25">
      <c r="A1" s="57" t="s">
        <v>240</v>
      </c>
      <c r="E1" s="133" t="s">
        <v>156</v>
      </c>
      <c r="F1" s="133"/>
      <c r="G1" s="133"/>
      <c r="H1" s="133"/>
      <c r="I1" s="133"/>
      <c r="J1" s="133"/>
      <c r="K1" s="133"/>
    </row>
    <row r="2" spans="1:33" x14ac:dyDescent="0.2">
      <c r="F2" s="61" t="s">
        <v>157</v>
      </c>
      <c r="H2" s="61" t="s">
        <v>158</v>
      </c>
      <c r="I2" s="61" t="s">
        <v>159</v>
      </c>
      <c r="L2" s="61"/>
      <c r="M2" s="61"/>
      <c r="Q2" s="115"/>
      <c r="R2" s="115"/>
      <c r="S2" s="115"/>
      <c r="T2" s="115"/>
      <c r="U2" s="115"/>
      <c r="V2" s="115"/>
      <c r="W2" s="115"/>
      <c r="X2" s="115"/>
      <c r="Y2" s="115"/>
      <c r="Z2" s="115"/>
      <c r="AA2" s="115"/>
      <c r="AB2" s="115"/>
      <c r="AC2" s="115"/>
      <c r="AD2" s="115"/>
      <c r="AE2" s="115"/>
    </row>
    <row r="3" spans="1:33" ht="36" x14ac:dyDescent="0.2">
      <c r="A3" s="58" t="s">
        <v>160</v>
      </c>
      <c r="B3" s="61" t="s">
        <v>161</v>
      </c>
      <c r="C3" s="116" t="s">
        <v>162</v>
      </c>
      <c r="D3" s="116" t="s">
        <v>163</v>
      </c>
      <c r="E3" s="116" t="s">
        <v>164</v>
      </c>
      <c r="F3" s="116" t="s">
        <v>165</v>
      </c>
      <c r="G3" s="116" t="s">
        <v>166</v>
      </c>
      <c r="H3" s="116" t="s">
        <v>167</v>
      </c>
      <c r="I3" s="116" t="s">
        <v>168</v>
      </c>
      <c r="J3" s="116" t="s">
        <v>169</v>
      </c>
      <c r="K3" s="116" t="s">
        <v>170</v>
      </c>
      <c r="L3" s="116" t="s">
        <v>171</v>
      </c>
      <c r="M3" s="116" t="s">
        <v>172</v>
      </c>
      <c r="N3" s="116" t="s">
        <v>173</v>
      </c>
      <c r="Q3" s="115"/>
      <c r="R3" s="115"/>
      <c r="S3" s="115"/>
      <c r="T3" s="115"/>
      <c r="U3" s="115"/>
      <c r="V3" s="115"/>
      <c r="W3" s="115"/>
      <c r="X3" s="115"/>
      <c r="Y3" s="115"/>
      <c r="Z3" s="115"/>
      <c r="AA3" s="115"/>
      <c r="AB3" s="115"/>
      <c r="AC3" s="115"/>
      <c r="AD3" s="115"/>
      <c r="AE3" s="115"/>
    </row>
    <row r="4" spans="1:33" ht="64.5" customHeight="1" x14ac:dyDescent="0.2">
      <c r="A4" s="58" t="s">
        <v>174</v>
      </c>
      <c r="B4" s="61">
        <v>19</v>
      </c>
      <c r="C4" s="61">
        <v>82.1</v>
      </c>
      <c r="D4" s="61">
        <v>1.9</v>
      </c>
      <c r="E4" s="61">
        <v>11</v>
      </c>
      <c r="F4" s="61">
        <v>20</v>
      </c>
      <c r="G4" s="61">
        <v>81</v>
      </c>
      <c r="H4" s="61">
        <v>3</v>
      </c>
      <c r="I4" s="61">
        <v>3</v>
      </c>
      <c r="J4" s="61">
        <v>0</v>
      </c>
      <c r="K4" s="61">
        <f t="shared" ref="K4:K22" si="0">SUM(E4:J4)</f>
        <v>118</v>
      </c>
      <c r="L4" s="61">
        <v>0</v>
      </c>
      <c r="M4" s="61">
        <v>0</v>
      </c>
      <c r="N4" s="61">
        <v>0</v>
      </c>
      <c r="AB4" s="117"/>
      <c r="AC4" s="117"/>
      <c r="AD4" s="117"/>
      <c r="AE4" s="117"/>
      <c r="AF4" s="117"/>
      <c r="AG4" s="117"/>
    </row>
    <row r="5" spans="1:33" ht="12" customHeight="1" x14ac:dyDescent="0.2">
      <c r="A5" s="58" t="s">
        <v>175</v>
      </c>
      <c r="B5" s="61">
        <v>18</v>
      </c>
      <c r="C5" s="61">
        <v>78.2</v>
      </c>
      <c r="D5" s="118">
        <v>7.9</v>
      </c>
      <c r="E5" s="118">
        <v>7</v>
      </c>
      <c r="F5" s="118">
        <v>73</v>
      </c>
      <c r="G5" s="118">
        <v>241</v>
      </c>
      <c r="H5" s="118">
        <v>73</v>
      </c>
      <c r="I5" s="118">
        <v>6</v>
      </c>
      <c r="J5" s="118">
        <v>0</v>
      </c>
      <c r="K5" s="118">
        <f t="shared" si="0"/>
        <v>400</v>
      </c>
      <c r="L5" s="118">
        <v>0.7</v>
      </c>
      <c r="M5" s="61">
        <v>8</v>
      </c>
      <c r="N5" s="61">
        <v>0.7</v>
      </c>
      <c r="Q5" s="117"/>
      <c r="R5" s="117"/>
      <c r="S5" s="117"/>
      <c r="T5" s="117"/>
      <c r="U5" s="117"/>
      <c r="V5" s="117"/>
      <c r="W5" s="117"/>
      <c r="X5" s="117"/>
      <c r="Y5" s="117"/>
      <c r="Z5" s="117"/>
      <c r="AA5" s="117"/>
      <c r="AB5" s="117"/>
      <c r="AC5" s="117"/>
      <c r="AD5" s="117"/>
      <c r="AE5" s="117"/>
      <c r="AF5" s="117"/>
      <c r="AG5" s="117"/>
    </row>
    <row r="6" spans="1:33" ht="12" customHeight="1" x14ac:dyDescent="0.2">
      <c r="A6" s="58" t="s">
        <v>176</v>
      </c>
      <c r="B6" s="61">
        <v>17</v>
      </c>
      <c r="C6" s="61">
        <v>75.8</v>
      </c>
      <c r="D6" s="118">
        <v>10.9</v>
      </c>
      <c r="E6" s="118">
        <v>24</v>
      </c>
      <c r="F6" s="118">
        <v>51</v>
      </c>
      <c r="G6" s="118">
        <v>41</v>
      </c>
      <c r="H6" s="118">
        <v>500</v>
      </c>
      <c r="I6" s="118">
        <v>13</v>
      </c>
      <c r="J6" s="118">
        <v>0</v>
      </c>
      <c r="K6" s="118">
        <f t="shared" si="0"/>
        <v>629</v>
      </c>
      <c r="L6" s="118">
        <v>7.3</v>
      </c>
      <c r="M6" s="61">
        <v>38</v>
      </c>
      <c r="N6" s="61">
        <v>18</v>
      </c>
      <c r="Q6" s="117"/>
      <c r="R6" s="117"/>
      <c r="S6" s="117"/>
      <c r="T6" s="117"/>
      <c r="U6" s="117"/>
      <c r="V6" s="117"/>
      <c r="W6" s="117"/>
      <c r="X6" s="117"/>
      <c r="Y6" s="117"/>
      <c r="Z6" s="117"/>
      <c r="AA6" s="117"/>
      <c r="AB6" s="117"/>
      <c r="AC6" s="117"/>
      <c r="AD6" s="117"/>
      <c r="AE6" s="117"/>
      <c r="AF6" s="117"/>
      <c r="AG6" s="117"/>
    </row>
    <row r="7" spans="1:33" ht="12" customHeight="1" x14ac:dyDescent="0.2">
      <c r="A7" s="58" t="s">
        <v>177</v>
      </c>
      <c r="B7" s="61">
        <v>16</v>
      </c>
      <c r="C7" s="61">
        <v>74.2</v>
      </c>
      <c r="D7" s="118">
        <v>13.9</v>
      </c>
      <c r="E7" s="118">
        <v>1</v>
      </c>
      <c r="F7" s="118">
        <v>85</v>
      </c>
      <c r="G7" s="118">
        <v>138</v>
      </c>
      <c r="H7" s="118">
        <v>263</v>
      </c>
      <c r="I7" s="118">
        <v>27</v>
      </c>
      <c r="J7" s="118">
        <v>0</v>
      </c>
      <c r="K7" s="118">
        <f t="shared" si="0"/>
        <v>514</v>
      </c>
      <c r="L7" s="118">
        <v>23</v>
      </c>
      <c r="M7" s="61">
        <v>70</v>
      </c>
      <c r="N7" s="61">
        <v>0</v>
      </c>
      <c r="Q7" s="117"/>
      <c r="R7" s="117"/>
      <c r="S7" s="117"/>
      <c r="T7" s="117"/>
      <c r="U7" s="117"/>
      <c r="V7" s="117"/>
      <c r="W7" s="117"/>
      <c r="X7" s="117"/>
      <c r="Y7" s="117"/>
      <c r="Z7" s="117"/>
      <c r="AA7" s="117"/>
      <c r="AB7" s="117"/>
      <c r="AC7" s="117"/>
      <c r="AD7" s="117"/>
      <c r="AE7" s="117"/>
      <c r="AF7" s="117"/>
      <c r="AG7" s="117"/>
    </row>
    <row r="8" spans="1:33" ht="12" customHeight="1" x14ac:dyDescent="0.2">
      <c r="A8" s="58" t="s">
        <v>178</v>
      </c>
      <c r="B8" s="61">
        <v>15</v>
      </c>
      <c r="C8" s="61">
        <v>73</v>
      </c>
      <c r="D8" s="118">
        <v>15.14</v>
      </c>
      <c r="E8" s="118">
        <v>1</v>
      </c>
      <c r="F8" s="118">
        <v>9</v>
      </c>
      <c r="G8" s="118">
        <v>16</v>
      </c>
      <c r="H8" s="118">
        <v>8</v>
      </c>
      <c r="I8" s="118">
        <v>9</v>
      </c>
      <c r="J8" s="118">
        <v>0</v>
      </c>
      <c r="K8" s="118">
        <f t="shared" si="0"/>
        <v>43</v>
      </c>
      <c r="L8" s="118">
        <v>8.6999999999999993</v>
      </c>
      <c r="M8" s="61">
        <v>0.7</v>
      </c>
      <c r="N8" s="61">
        <v>0</v>
      </c>
      <c r="Q8" s="117"/>
      <c r="R8" s="117"/>
      <c r="S8" s="117"/>
      <c r="T8" s="117"/>
      <c r="U8" s="117"/>
      <c r="V8" s="117"/>
      <c r="W8" s="117"/>
      <c r="X8" s="117"/>
      <c r="Y8" s="117"/>
      <c r="Z8" s="117"/>
      <c r="AA8" s="117"/>
      <c r="AB8" s="117"/>
      <c r="AC8" s="117"/>
      <c r="AD8" s="117"/>
      <c r="AE8" s="117"/>
      <c r="AF8" s="117"/>
      <c r="AG8" s="117"/>
    </row>
    <row r="9" spans="1:33" x14ac:dyDescent="0.2">
      <c r="A9" s="58" t="s">
        <v>179</v>
      </c>
      <c r="B9" s="61">
        <v>14</v>
      </c>
      <c r="C9" s="61">
        <v>72</v>
      </c>
      <c r="D9" s="118">
        <v>16</v>
      </c>
      <c r="E9" s="118">
        <v>17</v>
      </c>
      <c r="F9" s="118">
        <v>6</v>
      </c>
      <c r="G9" s="118">
        <v>33</v>
      </c>
      <c r="H9" s="118">
        <v>1</v>
      </c>
      <c r="I9" s="118">
        <v>22</v>
      </c>
      <c r="J9" s="118">
        <v>0</v>
      </c>
      <c r="K9" s="118">
        <f t="shared" si="0"/>
        <v>79</v>
      </c>
      <c r="L9" s="118">
        <v>19</v>
      </c>
      <c r="M9" s="61">
        <v>0</v>
      </c>
      <c r="N9" s="61">
        <v>0</v>
      </c>
    </row>
    <row r="10" spans="1:33" x14ac:dyDescent="0.2">
      <c r="A10" s="58" t="s">
        <v>180</v>
      </c>
      <c r="B10" s="61">
        <v>13</v>
      </c>
      <c r="C10" s="61">
        <v>71.7</v>
      </c>
      <c r="D10" s="118">
        <v>17.5</v>
      </c>
      <c r="E10" s="118">
        <v>27</v>
      </c>
      <c r="F10" s="118">
        <v>15</v>
      </c>
      <c r="G10" s="118">
        <v>45</v>
      </c>
      <c r="H10" s="118">
        <v>4</v>
      </c>
      <c r="I10" s="118">
        <v>67</v>
      </c>
      <c r="J10" s="118">
        <v>0</v>
      </c>
      <c r="K10" s="118">
        <f t="shared" si="0"/>
        <v>158</v>
      </c>
      <c r="L10" s="118">
        <v>61</v>
      </c>
      <c r="M10" s="61">
        <v>0</v>
      </c>
      <c r="N10" s="61">
        <v>0.7</v>
      </c>
    </row>
    <row r="11" spans="1:33" x14ac:dyDescent="0.2">
      <c r="A11" s="58" t="s">
        <v>181</v>
      </c>
      <c r="B11" s="61">
        <v>12</v>
      </c>
      <c r="C11" s="61">
        <v>69</v>
      </c>
      <c r="D11" s="118">
        <v>21</v>
      </c>
      <c r="E11" s="118">
        <v>24</v>
      </c>
      <c r="F11" s="118">
        <v>91</v>
      </c>
      <c r="G11" s="118">
        <v>18</v>
      </c>
      <c r="H11" s="118">
        <v>34</v>
      </c>
      <c r="I11" s="118">
        <v>74</v>
      </c>
      <c r="J11" s="118">
        <v>0</v>
      </c>
      <c r="K11" s="118">
        <f t="shared" si="0"/>
        <v>241</v>
      </c>
      <c r="L11" s="118">
        <v>67</v>
      </c>
      <c r="M11" s="61">
        <v>0</v>
      </c>
      <c r="N11" s="61">
        <v>25</v>
      </c>
    </row>
    <row r="12" spans="1:33" x14ac:dyDescent="0.2">
      <c r="A12" s="58" t="s">
        <v>182</v>
      </c>
      <c r="B12" s="61">
        <v>11</v>
      </c>
      <c r="C12" s="61">
        <v>67.400000000000006</v>
      </c>
      <c r="D12" s="118">
        <v>24.53</v>
      </c>
      <c r="E12" s="118">
        <v>3</v>
      </c>
      <c r="F12" s="118">
        <v>59</v>
      </c>
      <c r="G12" s="118">
        <v>10</v>
      </c>
      <c r="H12" s="118">
        <v>14</v>
      </c>
      <c r="I12" s="118">
        <v>24</v>
      </c>
      <c r="J12" s="118">
        <v>0</v>
      </c>
      <c r="K12" s="118">
        <f t="shared" si="0"/>
        <v>110</v>
      </c>
      <c r="L12" s="118">
        <v>21</v>
      </c>
      <c r="M12" s="61">
        <v>0</v>
      </c>
      <c r="N12" s="61">
        <v>1.3</v>
      </c>
    </row>
    <row r="13" spans="1:33" x14ac:dyDescent="0.2">
      <c r="A13" s="58" t="s">
        <v>183</v>
      </c>
      <c r="B13" s="61">
        <v>10</v>
      </c>
      <c r="C13" s="61">
        <v>61.9</v>
      </c>
      <c r="D13" s="118">
        <v>38</v>
      </c>
      <c r="E13" s="118">
        <v>7</v>
      </c>
      <c r="F13" s="118">
        <v>70</v>
      </c>
      <c r="G13" s="118">
        <v>8</v>
      </c>
      <c r="H13" s="118">
        <v>49</v>
      </c>
      <c r="I13" s="118">
        <v>14</v>
      </c>
      <c r="J13" s="118">
        <v>0</v>
      </c>
      <c r="K13" s="118">
        <f t="shared" si="0"/>
        <v>148</v>
      </c>
      <c r="L13" s="118">
        <v>13</v>
      </c>
      <c r="M13" s="61">
        <v>0.7</v>
      </c>
      <c r="N13" s="61">
        <v>2</v>
      </c>
    </row>
    <row r="14" spans="1:33" x14ac:dyDescent="0.2">
      <c r="A14" s="58" t="s">
        <v>184</v>
      </c>
      <c r="B14" s="61">
        <v>9</v>
      </c>
      <c r="C14" s="61">
        <v>54.7</v>
      </c>
      <c r="D14" s="118">
        <v>46.3</v>
      </c>
      <c r="E14" s="118">
        <v>11</v>
      </c>
      <c r="F14" s="118">
        <v>73</v>
      </c>
      <c r="G14" s="118">
        <v>27</v>
      </c>
      <c r="H14" s="118">
        <v>23</v>
      </c>
      <c r="I14" s="118">
        <v>15</v>
      </c>
      <c r="J14" s="118">
        <v>0</v>
      </c>
      <c r="K14" s="118">
        <f t="shared" si="0"/>
        <v>149</v>
      </c>
      <c r="L14" s="118">
        <v>14</v>
      </c>
      <c r="M14" s="61">
        <v>0</v>
      </c>
      <c r="N14" s="61">
        <v>0.7</v>
      </c>
    </row>
    <row r="15" spans="1:33" x14ac:dyDescent="0.2">
      <c r="A15" s="58" t="s">
        <v>7</v>
      </c>
      <c r="B15" s="61">
        <v>8</v>
      </c>
      <c r="C15" s="61">
        <v>43.3</v>
      </c>
      <c r="D15" s="118">
        <v>63.54</v>
      </c>
      <c r="E15" s="118">
        <v>43</v>
      </c>
      <c r="F15" s="118">
        <v>44</v>
      </c>
      <c r="G15" s="118">
        <v>139</v>
      </c>
      <c r="H15" s="118">
        <v>101</v>
      </c>
      <c r="I15" s="118">
        <v>84</v>
      </c>
      <c r="J15" s="118">
        <v>2</v>
      </c>
      <c r="K15" s="118">
        <f t="shared" si="0"/>
        <v>413</v>
      </c>
      <c r="L15" s="118">
        <v>75</v>
      </c>
      <c r="M15" s="61">
        <v>0</v>
      </c>
      <c r="N15" s="61">
        <v>2</v>
      </c>
    </row>
    <row r="16" spans="1:33" x14ac:dyDescent="0.2">
      <c r="A16" s="58" t="s">
        <v>185</v>
      </c>
      <c r="B16" s="61">
        <v>7</v>
      </c>
      <c r="C16" s="61">
        <v>38.5</v>
      </c>
      <c r="D16" s="118">
        <v>70.760000000000005</v>
      </c>
      <c r="E16" s="118">
        <v>13</v>
      </c>
      <c r="F16" s="118">
        <v>15</v>
      </c>
      <c r="G16" s="118">
        <v>268</v>
      </c>
      <c r="H16" s="118">
        <v>205</v>
      </c>
      <c r="I16" s="118">
        <v>550</v>
      </c>
      <c r="J16" s="118">
        <v>3</v>
      </c>
      <c r="K16" s="118">
        <f t="shared" si="0"/>
        <v>1054</v>
      </c>
      <c r="L16" s="118">
        <v>43</v>
      </c>
      <c r="M16" s="61">
        <v>0</v>
      </c>
      <c r="N16" s="61">
        <v>1.3</v>
      </c>
    </row>
    <row r="17" spans="1:16" x14ac:dyDescent="0.2">
      <c r="A17" s="58" t="s">
        <v>186</v>
      </c>
      <c r="B17" s="61">
        <v>6</v>
      </c>
      <c r="C17" s="61">
        <v>25.8</v>
      </c>
      <c r="D17" s="118">
        <v>91.78</v>
      </c>
      <c r="E17" s="118">
        <v>71</v>
      </c>
      <c r="F17" s="118">
        <v>2</v>
      </c>
      <c r="G17" s="118">
        <v>297</v>
      </c>
      <c r="H17" s="118">
        <v>207</v>
      </c>
      <c r="I17" s="118">
        <v>275</v>
      </c>
      <c r="J17" s="118">
        <v>132</v>
      </c>
      <c r="K17" s="118">
        <f t="shared" si="0"/>
        <v>984</v>
      </c>
      <c r="L17" s="118">
        <v>26</v>
      </c>
      <c r="M17" s="61">
        <v>0</v>
      </c>
      <c r="N17" s="61">
        <v>6.7</v>
      </c>
    </row>
    <row r="18" spans="1:16" x14ac:dyDescent="0.2">
      <c r="A18" s="58" t="s">
        <v>187</v>
      </c>
      <c r="B18" s="61">
        <v>5</v>
      </c>
      <c r="C18" s="61">
        <v>23.5</v>
      </c>
      <c r="D18" s="118">
        <v>96.5</v>
      </c>
      <c r="E18" s="118">
        <v>217</v>
      </c>
      <c r="F18" s="118">
        <v>1</v>
      </c>
      <c r="G18" s="118">
        <v>844</v>
      </c>
      <c r="H18" s="118">
        <v>937</v>
      </c>
      <c r="I18" s="118">
        <v>121</v>
      </c>
      <c r="J18" s="118">
        <v>84</v>
      </c>
      <c r="K18" s="118">
        <f t="shared" si="0"/>
        <v>2204</v>
      </c>
      <c r="L18" s="118">
        <v>11</v>
      </c>
      <c r="M18" s="61">
        <v>0</v>
      </c>
      <c r="N18" s="61">
        <v>0</v>
      </c>
    </row>
    <row r="19" spans="1:16" x14ac:dyDescent="0.2">
      <c r="A19" s="58" t="s">
        <v>188</v>
      </c>
      <c r="B19" s="61">
        <v>4</v>
      </c>
      <c r="C19" s="61">
        <v>21</v>
      </c>
      <c r="D19" s="118">
        <v>110</v>
      </c>
      <c r="E19" s="118">
        <v>20</v>
      </c>
      <c r="F19" s="118">
        <v>0</v>
      </c>
      <c r="G19" s="118">
        <v>279</v>
      </c>
      <c r="H19" s="118">
        <v>937</v>
      </c>
      <c r="I19" s="118">
        <v>505</v>
      </c>
      <c r="J19" s="118">
        <v>94</v>
      </c>
      <c r="K19" s="118">
        <f t="shared" si="0"/>
        <v>1835</v>
      </c>
      <c r="L19" s="118">
        <v>0</v>
      </c>
      <c r="M19" s="61">
        <v>0</v>
      </c>
      <c r="N19" s="61">
        <v>0</v>
      </c>
    </row>
    <row r="20" spans="1:16" x14ac:dyDescent="0.2">
      <c r="A20" s="58" t="s">
        <v>189</v>
      </c>
      <c r="B20" s="61">
        <v>3</v>
      </c>
      <c r="C20" s="61">
        <v>19</v>
      </c>
      <c r="D20" s="118">
        <v>114.42</v>
      </c>
      <c r="E20" s="118">
        <v>48</v>
      </c>
      <c r="F20" s="118">
        <v>0</v>
      </c>
      <c r="G20" s="118">
        <v>333</v>
      </c>
      <c r="H20" s="118">
        <v>1217</v>
      </c>
      <c r="I20" s="118">
        <v>1109</v>
      </c>
      <c r="J20" s="118">
        <v>89</v>
      </c>
      <c r="K20" s="118">
        <f t="shared" si="0"/>
        <v>2796</v>
      </c>
      <c r="L20" s="118">
        <v>0</v>
      </c>
      <c r="M20" s="61">
        <v>0</v>
      </c>
      <c r="N20" s="61">
        <v>0</v>
      </c>
    </row>
    <row r="21" spans="1:16" x14ac:dyDescent="0.2">
      <c r="A21" s="58" t="s">
        <v>190</v>
      </c>
      <c r="B21" s="61">
        <v>2</v>
      </c>
      <c r="C21" s="61">
        <v>17</v>
      </c>
      <c r="D21" s="61">
        <v>121.23</v>
      </c>
      <c r="E21" s="61">
        <v>149</v>
      </c>
      <c r="F21" s="61">
        <v>13</v>
      </c>
      <c r="G21" s="61">
        <v>282</v>
      </c>
      <c r="H21" s="61">
        <v>927</v>
      </c>
      <c r="I21" s="61">
        <v>675</v>
      </c>
      <c r="J21" s="61">
        <v>133</v>
      </c>
      <c r="K21" s="61">
        <f t="shared" si="0"/>
        <v>2179</v>
      </c>
      <c r="L21" s="61">
        <v>84</v>
      </c>
      <c r="M21" s="61">
        <v>0</v>
      </c>
      <c r="N21" s="61">
        <v>0</v>
      </c>
    </row>
    <row r="22" spans="1:16" x14ac:dyDescent="0.2">
      <c r="A22" s="58" t="s">
        <v>191</v>
      </c>
      <c r="B22" s="61">
        <v>1</v>
      </c>
      <c r="C22" s="61">
        <v>0.3</v>
      </c>
      <c r="D22" s="61">
        <v>191</v>
      </c>
      <c r="E22" s="61">
        <v>59</v>
      </c>
      <c r="F22" s="61">
        <v>20</v>
      </c>
      <c r="G22" s="61">
        <v>229</v>
      </c>
      <c r="H22" s="61">
        <v>390</v>
      </c>
      <c r="I22" s="61">
        <v>750</v>
      </c>
      <c r="J22" s="61">
        <v>90</v>
      </c>
      <c r="K22" s="61">
        <f t="shared" si="0"/>
        <v>1538</v>
      </c>
      <c r="L22" s="61">
        <v>0</v>
      </c>
      <c r="M22" s="61">
        <v>0</v>
      </c>
      <c r="N22" s="61">
        <v>0</v>
      </c>
    </row>
    <row r="24" spans="1:16" ht="15" customHeight="1" x14ac:dyDescent="0.2">
      <c r="A24" s="134" t="s">
        <v>192</v>
      </c>
      <c r="B24" s="134"/>
      <c r="C24" s="134"/>
      <c r="D24" s="134"/>
      <c r="E24" s="134"/>
      <c r="F24" s="134"/>
      <c r="G24" s="134"/>
      <c r="H24" s="134"/>
      <c r="I24" s="134"/>
      <c r="J24" s="134"/>
      <c r="K24" s="134"/>
    </row>
    <row r="25" spans="1:16" x14ac:dyDescent="0.2">
      <c r="A25" s="134"/>
      <c r="B25" s="134"/>
      <c r="C25" s="134"/>
      <c r="D25" s="134"/>
      <c r="E25" s="134"/>
      <c r="F25" s="134"/>
      <c r="G25" s="134"/>
      <c r="H25" s="134"/>
      <c r="I25" s="134"/>
      <c r="J25" s="134"/>
      <c r="K25" s="134"/>
    </row>
    <row r="27" spans="1:16" ht="15" x14ac:dyDescent="0.25">
      <c r="A27" s="119" t="s">
        <v>193</v>
      </c>
      <c r="H27" s="119" t="s">
        <v>194</v>
      </c>
      <c r="P27" s="119" t="s">
        <v>195</v>
      </c>
    </row>
  </sheetData>
  <sheetProtection algorithmName="SHA-512" hashValue="fIRH8C/zUVAT79dHSxhKatmpYQRJ414DWsPxgKiAszhTYQkOpT8nI8/utTFZ4uStXZEcU46ire0S+Mz60O/8vw==" saltValue="kU8sjGkFaPUyyshlJch9yw==" spinCount="100000" sheet="1" objects="1" scenarios="1"/>
  <mergeCells count="2">
    <mergeCell ref="E1:K1"/>
    <mergeCell ref="A24:K25"/>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DC00-D569-497D-82E7-F3BBC209B480}">
  <dimension ref="A1:V142"/>
  <sheetViews>
    <sheetView workbookViewId="0">
      <selection activeCell="M10" sqref="M10"/>
    </sheetView>
  </sheetViews>
  <sheetFormatPr defaultRowHeight="12" x14ac:dyDescent="0.2"/>
  <cols>
    <col min="1" max="1" width="16.28515625" style="61" customWidth="1"/>
    <col min="2" max="2" width="9.5703125" style="61" customWidth="1"/>
    <col min="3" max="3" width="15.7109375" style="61" customWidth="1"/>
    <col min="4" max="4" width="9.140625" style="61"/>
    <col min="5" max="5" width="19.5703125" style="58" customWidth="1"/>
    <col min="6" max="6" width="17" style="61" customWidth="1"/>
    <col min="7" max="7" width="12.28515625" style="61" customWidth="1"/>
    <col min="8" max="16384" width="9.140625" style="58"/>
  </cols>
  <sheetData>
    <row r="1" spans="1:22" ht="26.25" customHeight="1" x14ac:dyDescent="0.3">
      <c r="A1" s="120" t="s">
        <v>196</v>
      </c>
      <c r="C1" s="121" t="s">
        <v>197</v>
      </c>
    </row>
    <row r="2" spans="1:22" ht="36" x14ac:dyDescent="0.2">
      <c r="A2" s="116" t="s">
        <v>198</v>
      </c>
      <c r="B2" s="116" t="s">
        <v>199</v>
      </c>
      <c r="C2" s="116" t="s">
        <v>200</v>
      </c>
      <c r="D2" s="116" t="s">
        <v>19</v>
      </c>
      <c r="E2" s="115" t="s">
        <v>201</v>
      </c>
      <c r="F2" s="116" t="s">
        <v>202</v>
      </c>
      <c r="G2" s="116" t="s">
        <v>203</v>
      </c>
      <c r="L2" s="135" t="s">
        <v>192</v>
      </c>
      <c r="M2" s="135"/>
      <c r="N2" s="135"/>
      <c r="O2" s="135"/>
      <c r="P2" s="135"/>
      <c r="Q2" s="135"/>
      <c r="R2" s="135"/>
      <c r="S2" s="135"/>
      <c r="T2" s="135"/>
      <c r="U2" s="135"/>
      <c r="V2" s="135"/>
    </row>
    <row r="3" spans="1:22" ht="15.75" x14ac:dyDescent="0.25">
      <c r="A3" s="61" t="s">
        <v>204</v>
      </c>
      <c r="B3" s="61" t="s">
        <v>205</v>
      </c>
      <c r="C3" s="61" t="s">
        <v>206</v>
      </c>
      <c r="D3" s="118">
        <v>108.95</v>
      </c>
      <c r="E3" s="58" t="s">
        <v>207</v>
      </c>
      <c r="F3" s="122">
        <v>39504</v>
      </c>
      <c r="G3" s="61">
        <v>53.92</v>
      </c>
      <c r="I3" s="57" t="s">
        <v>208</v>
      </c>
    </row>
    <row r="4" spans="1:22" x14ac:dyDescent="0.2">
      <c r="A4" s="61" t="s">
        <v>204</v>
      </c>
      <c r="B4" s="61" t="s">
        <v>205</v>
      </c>
      <c r="C4" s="61" t="s">
        <v>206</v>
      </c>
      <c r="D4" s="118">
        <v>130.65</v>
      </c>
      <c r="E4" s="58" t="s">
        <v>209</v>
      </c>
      <c r="F4" s="122">
        <v>39504</v>
      </c>
      <c r="G4" s="61">
        <v>51.9</v>
      </c>
    </row>
    <row r="5" spans="1:22" x14ac:dyDescent="0.2">
      <c r="A5" s="61" t="s">
        <v>204</v>
      </c>
      <c r="B5" s="61" t="s">
        <v>205</v>
      </c>
      <c r="C5" s="61" t="s">
        <v>210</v>
      </c>
      <c r="D5" s="118">
        <v>108.95</v>
      </c>
      <c r="E5" s="58" t="s">
        <v>207</v>
      </c>
      <c r="F5" s="122">
        <v>39518</v>
      </c>
      <c r="G5" s="61">
        <v>59.67</v>
      </c>
    </row>
    <row r="6" spans="1:22" x14ac:dyDescent="0.2">
      <c r="A6" s="61" t="s">
        <v>204</v>
      </c>
      <c r="B6" s="61" t="s">
        <v>205</v>
      </c>
      <c r="C6" s="61" t="s">
        <v>206</v>
      </c>
      <c r="D6" s="118">
        <v>130.65</v>
      </c>
      <c r="E6" s="58" t="s">
        <v>209</v>
      </c>
      <c r="F6" s="122">
        <v>39518</v>
      </c>
      <c r="G6" s="61">
        <v>55.35</v>
      </c>
    </row>
    <row r="7" spans="1:22" x14ac:dyDescent="0.2">
      <c r="A7" s="61" t="s">
        <v>204</v>
      </c>
      <c r="B7" s="61" t="s">
        <v>205</v>
      </c>
      <c r="C7" s="61" t="s">
        <v>210</v>
      </c>
      <c r="D7" s="118">
        <v>130.65</v>
      </c>
      <c r="E7" s="58" t="s">
        <v>209</v>
      </c>
      <c r="F7" s="122">
        <v>39870</v>
      </c>
      <c r="G7" s="61">
        <v>63.18</v>
      </c>
    </row>
    <row r="8" spans="1:22" x14ac:dyDescent="0.2">
      <c r="A8" s="61" t="s">
        <v>204</v>
      </c>
      <c r="B8" s="61" t="s">
        <v>205</v>
      </c>
      <c r="C8" s="61" t="s">
        <v>206</v>
      </c>
      <c r="D8" s="118">
        <v>108.95</v>
      </c>
      <c r="E8" s="58" t="s">
        <v>207</v>
      </c>
      <c r="F8" s="122">
        <v>39936</v>
      </c>
      <c r="G8" s="61">
        <v>52.57</v>
      </c>
    </row>
    <row r="9" spans="1:22" x14ac:dyDescent="0.2">
      <c r="A9" s="61" t="s">
        <v>211</v>
      </c>
      <c r="B9" s="61" t="s">
        <v>205</v>
      </c>
      <c r="C9" s="61" t="s">
        <v>206</v>
      </c>
      <c r="D9" s="118">
        <v>191.87</v>
      </c>
      <c r="E9" s="58" t="s">
        <v>212</v>
      </c>
      <c r="F9" s="122">
        <v>39949</v>
      </c>
      <c r="G9" s="61">
        <v>51.67</v>
      </c>
    </row>
    <row r="10" spans="1:22" x14ac:dyDescent="0.2">
      <c r="A10" s="61" t="s">
        <v>211</v>
      </c>
      <c r="B10" s="61" t="s">
        <v>205</v>
      </c>
      <c r="C10" s="61" t="s">
        <v>206</v>
      </c>
      <c r="D10" s="118">
        <v>191.87</v>
      </c>
      <c r="E10" s="58" t="s">
        <v>212</v>
      </c>
      <c r="F10" s="122">
        <v>39968</v>
      </c>
      <c r="G10" s="61">
        <v>44.25</v>
      </c>
    </row>
    <row r="11" spans="1:22" x14ac:dyDescent="0.2">
      <c r="A11" s="61" t="s">
        <v>211</v>
      </c>
      <c r="B11" s="61" t="s">
        <v>205</v>
      </c>
      <c r="C11" s="61" t="s">
        <v>210</v>
      </c>
      <c r="D11" s="118">
        <v>345.8</v>
      </c>
      <c r="E11" s="58" t="s">
        <v>213</v>
      </c>
      <c r="F11" s="122">
        <v>40035</v>
      </c>
      <c r="G11" s="61">
        <v>70.12</v>
      </c>
    </row>
    <row r="12" spans="1:22" x14ac:dyDescent="0.2">
      <c r="A12" s="61" t="s">
        <v>211</v>
      </c>
      <c r="B12" s="61" t="s">
        <v>205</v>
      </c>
      <c r="C12" s="61" t="s">
        <v>206</v>
      </c>
      <c r="D12" s="118">
        <v>12.5</v>
      </c>
      <c r="E12" s="58" t="s">
        <v>214</v>
      </c>
      <c r="F12" s="122">
        <v>40088</v>
      </c>
      <c r="G12" s="61">
        <v>49.62</v>
      </c>
    </row>
    <row r="13" spans="1:22" x14ac:dyDescent="0.2">
      <c r="A13" s="61" t="s">
        <v>211</v>
      </c>
      <c r="B13" s="61" t="s">
        <v>205</v>
      </c>
      <c r="C13" s="61" t="s">
        <v>215</v>
      </c>
      <c r="D13" s="118">
        <v>12.54</v>
      </c>
      <c r="E13" s="58" t="s">
        <v>216</v>
      </c>
      <c r="F13" s="122">
        <v>40088</v>
      </c>
      <c r="G13" s="61">
        <v>24.72</v>
      </c>
    </row>
    <row r="14" spans="1:22" x14ac:dyDescent="0.2">
      <c r="A14" s="61" t="s">
        <v>217</v>
      </c>
      <c r="B14" s="61" t="s">
        <v>205</v>
      </c>
      <c r="C14" s="61" t="s">
        <v>206</v>
      </c>
      <c r="D14" s="118">
        <v>15.14</v>
      </c>
      <c r="E14" s="58" t="s">
        <v>218</v>
      </c>
      <c r="F14" s="122">
        <v>40088</v>
      </c>
      <c r="G14" s="61">
        <v>49.2</v>
      </c>
    </row>
    <row r="15" spans="1:22" x14ac:dyDescent="0.2">
      <c r="A15" s="61" t="s">
        <v>217</v>
      </c>
      <c r="B15" s="61" t="s">
        <v>205</v>
      </c>
      <c r="C15" s="61" t="s">
        <v>215</v>
      </c>
      <c r="D15" s="118">
        <v>16.399999999999999</v>
      </c>
      <c r="E15" s="58" t="s">
        <v>219</v>
      </c>
      <c r="F15" s="122">
        <v>40088</v>
      </c>
      <c r="G15" s="61">
        <v>29.98</v>
      </c>
    </row>
    <row r="16" spans="1:22" x14ac:dyDescent="0.2">
      <c r="A16" s="61" t="s">
        <v>217</v>
      </c>
      <c r="B16" s="61" t="s">
        <v>205</v>
      </c>
      <c r="C16" s="61" t="s">
        <v>206</v>
      </c>
      <c r="D16" s="118">
        <v>91.76</v>
      </c>
      <c r="E16" s="58" t="s">
        <v>220</v>
      </c>
      <c r="F16" s="122">
        <v>40391</v>
      </c>
      <c r="G16" s="61">
        <v>51</v>
      </c>
    </row>
    <row r="17" spans="1:7" x14ac:dyDescent="0.2">
      <c r="A17" s="61" t="s">
        <v>217</v>
      </c>
      <c r="B17" s="61" t="s">
        <v>205</v>
      </c>
      <c r="C17" s="61" t="s">
        <v>206</v>
      </c>
      <c r="D17" s="118">
        <v>94.24</v>
      </c>
      <c r="E17" s="58" t="s">
        <v>221</v>
      </c>
      <c r="F17" s="122">
        <v>40391</v>
      </c>
      <c r="G17" s="61">
        <v>53.92</v>
      </c>
    </row>
    <row r="18" spans="1:7" x14ac:dyDescent="0.2">
      <c r="A18" s="61" t="s">
        <v>217</v>
      </c>
      <c r="B18" s="61" t="s">
        <v>205</v>
      </c>
      <c r="C18" s="61" t="s">
        <v>206</v>
      </c>
      <c r="D18" s="118">
        <v>67.13</v>
      </c>
      <c r="E18" s="58" t="s">
        <v>222</v>
      </c>
      <c r="F18" s="122">
        <v>40392</v>
      </c>
      <c r="G18" s="61">
        <v>37.479999999999997</v>
      </c>
    </row>
    <row r="19" spans="1:7" x14ac:dyDescent="0.2">
      <c r="A19" s="61" t="s">
        <v>223</v>
      </c>
      <c r="B19" s="61" t="s">
        <v>205</v>
      </c>
      <c r="C19" s="61" t="s">
        <v>215</v>
      </c>
      <c r="D19" s="118">
        <v>76.75</v>
      </c>
      <c r="E19" s="58" t="s">
        <v>224</v>
      </c>
      <c r="F19" s="122">
        <v>40392</v>
      </c>
      <c r="G19" s="61">
        <v>23.2</v>
      </c>
    </row>
    <row r="20" spans="1:7" x14ac:dyDescent="0.2">
      <c r="A20" s="61" t="s">
        <v>223</v>
      </c>
      <c r="B20" s="61" t="s">
        <v>205</v>
      </c>
      <c r="C20" s="61" t="s">
        <v>206</v>
      </c>
      <c r="D20" s="118">
        <v>108.95</v>
      </c>
      <c r="E20" s="58" t="s">
        <v>207</v>
      </c>
      <c r="F20" s="122">
        <v>40393</v>
      </c>
      <c r="G20" s="61">
        <v>46.58</v>
      </c>
    </row>
    <row r="21" spans="1:7" x14ac:dyDescent="0.2">
      <c r="A21" s="61" t="s">
        <v>223</v>
      </c>
      <c r="B21" s="61" t="s">
        <v>205</v>
      </c>
      <c r="C21" s="61" t="s">
        <v>206</v>
      </c>
      <c r="D21" s="118">
        <v>123.02</v>
      </c>
      <c r="E21" s="58" t="s">
        <v>225</v>
      </c>
      <c r="F21" s="122">
        <v>40393</v>
      </c>
      <c r="G21" s="61">
        <v>48.07</v>
      </c>
    </row>
    <row r="22" spans="1:7" x14ac:dyDescent="0.2">
      <c r="A22" s="61" t="s">
        <v>223</v>
      </c>
      <c r="B22" s="61" t="s">
        <v>205</v>
      </c>
      <c r="C22" s="61" t="s">
        <v>210</v>
      </c>
      <c r="D22" s="118">
        <v>162.87</v>
      </c>
      <c r="E22" s="58" t="s">
        <v>226</v>
      </c>
      <c r="F22" s="122">
        <v>40455</v>
      </c>
      <c r="G22" s="61">
        <v>67.650000000000006</v>
      </c>
    </row>
    <row r="23" spans="1:7" x14ac:dyDescent="0.2">
      <c r="A23" s="61" t="s">
        <v>223</v>
      </c>
      <c r="B23" s="61" t="s">
        <v>205</v>
      </c>
      <c r="C23" s="61" t="s">
        <v>206</v>
      </c>
      <c r="D23" s="118">
        <v>214.43</v>
      </c>
      <c r="E23" s="58" t="s">
        <v>227</v>
      </c>
      <c r="F23" s="122">
        <v>40457</v>
      </c>
      <c r="G23" s="61">
        <v>51.07</v>
      </c>
    </row>
    <row r="24" spans="1:7" x14ac:dyDescent="0.2">
      <c r="A24" s="61" t="s">
        <v>223</v>
      </c>
      <c r="B24" s="61" t="s">
        <v>205</v>
      </c>
      <c r="C24" s="61" t="s">
        <v>210</v>
      </c>
      <c r="D24" s="118">
        <v>190.16</v>
      </c>
      <c r="E24" s="58" t="s">
        <v>228</v>
      </c>
      <c r="F24" s="122">
        <v>40459</v>
      </c>
      <c r="G24" s="61">
        <v>58</v>
      </c>
    </row>
    <row r="25" spans="1:7" x14ac:dyDescent="0.2">
      <c r="A25" s="61" t="s">
        <v>223</v>
      </c>
      <c r="B25" s="61" t="s">
        <v>205</v>
      </c>
      <c r="C25" s="61" t="s">
        <v>210</v>
      </c>
      <c r="D25" s="118">
        <v>12.5</v>
      </c>
      <c r="E25" s="58" t="s">
        <v>214</v>
      </c>
      <c r="F25" s="122">
        <v>40466</v>
      </c>
      <c r="G25" s="61">
        <v>51.17</v>
      </c>
    </row>
    <row r="26" spans="1:7" x14ac:dyDescent="0.2">
      <c r="A26" s="61" t="s">
        <v>223</v>
      </c>
      <c r="B26" s="61" t="s">
        <v>205</v>
      </c>
      <c r="C26" s="61" t="s">
        <v>215</v>
      </c>
      <c r="D26" s="118">
        <v>12.54</v>
      </c>
      <c r="E26" s="58" t="s">
        <v>216</v>
      </c>
      <c r="F26" s="122">
        <v>40466</v>
      </c>
      <c r="G26" s="61">
        <v>16.670000000000002</v>
      </c>
    </row>
    <row r="27" spans="1:7" x14ac:dyDescent="0.2">
      <c r="A27" s="61" t="s">
        <v>223</v>
      </c>
      <c r="B27" s="61" t="s">
        <v>205</v>
      </c>
      <c r="C27" s="61" t="s">
        <v>215</v>
      </c>
      <c r="D27" s="118">
        <v>15.14</v>
      </c>
      <c r="E27" s="58" t="s">
        <v>218</v>
      </c>
      <c r="F27" s="122">
        <v>40466</v>
      </c>
      <c r="G27" s="61">
        <v>25.08</v>
      </c>
    </row>
    <row r="28" spans="1:7" x14ac:dyDescent="0.2">
      <c r="A28" s="61" t="s">
        <v>223</v>
      </c>
      <c r="B28" s="61" t="s">
        <v>205</v>
      </c>
      <c r="C28" s="61" t="s">
        <v>215</v>
      </c>
      <c r="D28" s="118">
        <v>16.399999999999999</v>
      </c>
      <c r="E28" s="58" t="s">
        <v>219</v>
      </c>
      <c r="F28" s="122">
        <v>40466</v>
      </c>
      <c r="G28" s="61">
        <v>32.25</v>
      </c>
    </row>
    <row r="29" spans="1:7" x14ac:dyDescent="0.2">
      <c r="A29" s="61" t="s">
        <v>229</v>
      </c>
      <c r="B29" s="61" t="s">
        <v>205</v>
      </c>
      <c r="C29" s="61" t="s">
        <v>210</v>
      </c>
      <c r="D29" s="118">
        <v>45.13</v>
      </c>
      <c r="E29" s="58" t="s">
        <v>230</v>
      </c>
      <c r="F29" s="122">
        <v>40466</v>
      </c>
      <c r="G29" s="61">
        <v>50.58</v>
      </c>
    </row>
    <row r="30" spans="1:7" x14ac:dyDescent="0.2">
      <c r="A30" s="61" t="s">
        <v>229</v>
      </c>
      <c r="B30" s="61" t="s">
        <v>205</v>
      </c>
      <c r="C30" s="61" t="s">
        <v>210</v>
      </c>
      <c r="D30" s="118">
        <v>345.8</v>
      </c>
      <c r="E30" s="58" t="s">
        <v>213</v>
      </c>
      <c r="F30" s="122">
        <v>41472</v>
      </c>
      <c r="G30" s="61">
        <v>57.13</v>
      </c>
    </row>
    <row r="31" spans="1:7" x14ac:dyDescent="0.2">
      <c r="A31" s="61" t="s">
        <v>229</v>
      </c>
      <c r="B31" s="61" t="s">
        <v>205</v>
      </c>
      <c r="C31" s="61" t="s">
        <v>215</v>
      </c>
      <c r="D31" s="118">
        <v>345.8</v>
      </c>
      <c r="E31" s="58" t="s">
        <v>213</v>
      </c>
      <c r="F31" s="122">
        <v>41506</v>
      </c>
      <c r="G31" s="61">
        <v>42.75</v>
      </c>
    </row>
    <row r="32" spans="1:7" x14ac:dyDescent="0.2">
      <c r="A32" s="61" t="s">
        <v>229</v>
      </c>
      <c r="B32" s="61" t="s">
        <v>205</v>
      </c>
      <c r="C32" s="61" t="s">
        <v>206</v>
      </c>
      <c r="D32" s="118">
        <v>377.62</v>
      </c>
      <c r="E32" s="58" t="s">
        <v>231</v>
      </c>
      <c r="F32" s="122">
        <v>41507</v>
      </c>
      <c r="G32" s="61">
        <v>49.43</v>
      </c>
    </row>
    <row r="33" spans="1:7" x14ac:dyDescent="0.2">
      <c r="A33" s="61" t="s">
        <v>232</v>
      </c>
      <c r="B33" s="61" t="s">
        <v>205</v>
      </c>
      <c r="C33" s="61" t="s">
        <v>215</v>
      </c>
      <c r="D33" s="118">
        <v>191.87</v>
      </c>
      <c r="E33" s="58" t="s">
        <v>212</v>
      </c>
      <c r="F33" s="122">
        <v>41787</v>
      </c>
      <c r="G33" s="61">
        <v>37.700000000000003</v>
      </c>
    </row>
    <row r="34" spans="1:7" x14ac:dyDescent="0.2">
      <c r="A34" s="61" t="s">
        <v>232</v>
      </c>
      <c r="B34" s="61" t="s">
        <v>205</v>
      </c>
      <c r="C34" s="61" t="s">
        <v>215</v>
      </c>
      <c r="D34" s="118">
        <v>214.43</v>
      </c>
      <c r="E34" s="58" t="s">
        <v>227</v>
      </c>
      <c r="F34" s="122">
        <v>41788</v>
      </c>
      <c r="G34" s="61">
        <v>39</v>
      </c>
    </row>
    <row r="35" spans="1:7" x14ac:dyDescent="0.2">
      <c r="A35" s="61" t="s">
        <v>232</v>
      </c>
      <c r="B35" s="61" t="s">
        <v>205</v>
      </c>
      <c r="C35" s="61" t="s">
        <v>215</v>
      </c>
      <c r="D35" s="118">
        <v>191.87</v>
      </c>
      <c r="E35" s="58" t="s">
        <v>212</v>
      </c>
      <c r="F35" s="122">
        <v>41806</v>
      </c>
      <c r="G35" s="61">
        <v>38.630000000000003</v>
      </c>
    </row>
    <row r="36" spans="1:7" x14ac:dyDescent="0.2">
      <c r="A36" s="61" t="s">
        <v>232</v>
      </c>
      <c r="B36" s="61" t="s">
        <v>205</v>
      </c>
      <c r="C36" s="61" t="s">
        <v>206</v>
      </c>
      <c r="D36" s="118">
        <v>12.5</v>
      </c>
      <c r="E36" s="58" t="s">
        <v>214</v>
      </c>
      <c r="F36" s="122">
        <v>41907</v>
      </c>
      <c r="G36" s="61">
        <v>48.42</v>
      </c>
    </row>
    <row r="37" spans="1:7" x14ac:dyDescent="0.2">
      <c r="A37" s="61" t="s">
        <v>232</v>
      </c>
      <c r="B37" s="61" t="s">
        <v>205</v>
      </c>
      <c r="C37" s="61" t="s">
        <v>215</v>
      </c>
      <c r="D37" s="118">
        <v>12.54</v>
      </c>
      <c r="E37" s="58" t="s">
        <v>216</v>
      </c>
      <c r="F37" s="122">
        <v>41907</v>
      </c>
      <c r="G37" s="61">
        <v>16.670000000000002</v>
      </c>
    </row>
    <row r="38" spans="1:7" x14ac:dyDescent="0.2">
      <c r="A38" s="61" t="s">
        <v>232</v>
      </c>
      <c r="B38" s="61" t="s">
        <v>205</v>
      </c>
      <c r="C38" s="61" t="s">
        <v>206</v>
      </c>
      <c r="D38" s="118">
        <v>15.14</v>
      </c>
      <c r="E38" s="58" t="s">
        <v>218</v>
      </c>
      <c r="F38" s="122">
        <v>41907</v>
      </c>
      <c r="G38" s="61">
        <v>41.6</v>
      </c>
    </row>
    <row r="39" spans="1:7" x14ac:dyDescent="0.2">
      <c r="A39" s="61" t="s">
        <v>7</v>
      </c>
      <c r="B39" s="61" t="s">
        <v>205</v>
      </c>
      <c r="C39" s="61" t="s">
        <v>215</v>
      </c>
      <c r="D39" s="118">
        <v>16.399999999999999</v>
      </c>
      <c r="E39" s="58" t="s">
        <v>219</v>
      </c>
      <c r="F39" s="122">
        <v>41907</v>
      </c>
      <c r="G39" s="61">
        <v>28.88</v>
      </c>
    </row>
    <row r="40" spans="1:7" x14ac:dyDescent="0.2">
      <c r="A40" s="61" t="s">
        <v>7</v>
      </c>
      <c r="B40" s="61" t="s">
        <v>205</v>
      </c>
      <c r="C40" s="61" t="s">
        <v>206</v>
      </c>
      <c r="D40" s="118">
        <v>64.02</v>
      </c>
      <c r="E40" s="58" t="s">
        <v>233</v>
      </c>
      <c r="F40" s="122">
        <v>41908</v>
      </c>
      <c r="G40" s="61">
        <v>39.450000000000003</v>
      </c>
    </row>
    <row r="41" spans="1:7" x14ac:dyDescent="0.2">
      <c r="A41" s="61" t="s">
        <v>7</v>
      </c>
      <c r="B41" s="61" t="s">
        <v>205</v>
      </c>
      <c r="C41" s="61" t="s">
        <v>206</v>
      </c>
      <c r="D41" s="118">
        <v>67.13</v>
      </c>
      <c r="E41" s="58" t="s">
        <v>222</v>
      </c>
      <c r="F41" s="122">
        <v>41908</v>
      </c>
      <c r="G41" s="61">
        <v>41.8</v>
      </c>
    </row>
    <row r="42" spans="1:7" x14ac:dyDescent="0.2">
      <c r="A42" s="61" t="s">
        <v>7</v>
      </c>
      <c r="B42" s="61" t="s">
        <v>205</v>
      </c>
      <c r="C42" s="61" t="s">
        <v>206</v>
      </c>
      <c r="D42" s="118">
        <v>24.48</v>
      </c>
      <c r="E42" s="58" t="s">
        <v>234</v>
      </c>
      <c r="F42" s="122">
        <v>41928</v>
      </c>
      <c r="G42" s="61">
        <v>41.53</v>
      </c>
    </row>
    <row r="43" spans="1:7" x14ac:dyDescent="0.2">
      <c r="A43" s="61" t="s">
        <v>7</v>
      </c>
      <c r="B43" s="61" t="s">
        <v>205</v>
      </c>
      <c r="C43" s="61" t="s">
        <v>215</v>
      </c>
      <c r="D43" s="118">
        <v>45.13</v>
      </c>
      <c r="E43" s="58" t="s">
        <v>230</v>
      </c>
      <c r="F43" s="122">
        <v>41928</v>
      </c>
      <c r="G43" s="61">
        <v>34.6</v>
      </c>
    </row>
    <row r="44" spans="1:7" x14ac:dyDescent="0.2">
      <c r="A44" s="58"/>
      <c r="B44" s="58"/>
      <c r="C44" s="58"/>
      <c r="D44" s="58"/>
      <c r="F44" s="58"/>
      <c r="G44" s="58"/>
    </row>
    <row r="45" spans="1:7" x14ac:dyDescent="0.2">
      <c r="A45" s="58"/>
      <c r="B45" s="58"/>
      <c r="C45" s="58"/>
      <c r="D45" s="58"/>
      <c r="F45" s="58"/>
      <c r="G45" s="58"/>
    </row>
    <row r="46" spans="1:7" x14ac:dyDescent="0.2">
      <c r="A46" s="58"/>
      <c r="B46" s="58"/>
      <c r="C46" s="58"/>
      <c r="D46" s="58"/>
      <c r="F46" s="58"/>
      <c r="G46" s="58"/>
    </row>
    <row r="47" spans="1:7" x14ac:dyDescent="0.2">
      <c r="A47" s="58"/>
      <c r="B47" s="58"/>
      <c r="C47" s="58"/>
      <c r="D47" s="58"/>
      <c r="F47" s="58"/>
      <c r="G47" s="58"/>
    </row>
    <row r="48" spans="1:7" x14ac:dyDescent="0.2">
      <c r="A48" s="58"/>
      <c r="B48" s="58"/>
      <c r="C48" s="58"/>
      <c r="D48" s="58"/>
      <c r="F48" s="58"/>
      <c r="G48" s="58"/>
    </row>
    <row r="49" spans="1:7" x14ac:dyDescent="0.2">
      <c r="A49" s="58"/>
      <c r="B49" s="58"/>
      <c r="C49" s="58"/>
      <c r="D49" s="58"/>
      <c r="F49" s="58"/>
      <c r="G49" s="58"/>
    </row>
    <row r="50" spans="1:7" x14ac:dyDescent="0.2">
      <c r="A50" s="58"/>
      <c r="B50" s="58"/>
      <c r="C50" s="58"/>
      <c r="D50" s="58"/>
      <c r="F50" s="58"/>
      <c r="G50" s="58"/>
    </row>
    <row r="51" spans="1:7" x14ac:dyDescent="0.2">
      <c r="A51" s="58"/>
      <c r="B51" s="58"/>
      <c r="C51" s="58"/>
      <c r="D51" s="58"/>
      <c r="F51" s="58"/>
      <c r="G51" s="58"/>
    </row>
    <row r="52" spans="1:7" x14ac:dyDescent="0.2">
      <c r="A52" s="58"/>
      <c r="B52" s="58"/>
      <c r="C52" s="58"/>
      <c r="D52" s="58"/>
      <c r="F52" s="58"/>
      <c r="G52" s="58"/>
    </row>
    <row r="53" spans="1:7" x14ac:dyDescent="0.2">
      <c r="A53" s="58"/>
      <c r="B53" s="58"/>
      <c r="C53" s="58"/>
      <c r="D53" s="58"/>
      <c r="F53" s="58"/>
      <c r="G53" s="58"/>
    </row>
    <row r="54" spans="1:7" x14ac:dyDescent="0.2">
      <c r="A54" s="58"/>
      <c r="B54" s="58"/>
      <c r="C54" s="58"/>
      <c r="D54" s="58"/>
      <c r="F54" s="58"/>
      <c r="G54" s="58"/>
    </row>
    <row r="55" spans="1:7" x14ac:dyDescent="0.2">
      <c r="A55" s="58"/>
      <c r="B55" s="58"/>
      <c r="C55" s="58"/>
      <c r="D55" s="58"/>
      <c r="F55" s="58"/>
      <c r="G55" s="58"/>
    </row>
    <row r="56" spans="1:7" x14ac:dyDescent="0.2">
      <c r="A56" s="58"/>
      <c r="B56" s="58"/>
      <c r="C56" s="58"/>
      <c r="D56" s="58"/>
      <c r="F56" s="58"/>
      <c r="G56" s="58"/>
    </row>
    <row r="57" spans="1:7" x14ac:dyDescent="0.2">
      <c r="A57" s="58"/>
      <c r="B57" s="58"/>
      <c r="C57" s="58"/>
      <c r="D57" s="58"/>
      <c r="F57" s="58"/>
      <c r="G57" s="58"/>
    </row>
    <row r="58" spans="1:7" x14ac:dyDescent="0.2">
      <c r="A58" s="58"/>
      <c r="B58" s="58"/>
      <c r="C58" s="58"/>
      <c r="D58" s="58"/>
      <c r="F58" s="58"/>
      <c r="G58" s="58"/>
    </row>
    <row r="59" spans="1:7" x14ac:dyDescent="0.2">
      <c r="A59" s="58"/>
      <c r="B59" s="58"/>
      <c r="C59" s="58"/>
      <c r="D59" s="58"/>
      <c r="F59" s="58"/>
      <c r="G59" s="58"/>
    </row>
    <row r="60" spans="1:7" x14ac:dyDescent="0.2">
      <c r="A60" s="58"/>
      <c r="B60" s="58"/>
      <c r="C60" s="58"/>
      <c r="D60" s="58"/>
      <c r="F60" s="58"/>
      <c r="G60" s="58"/>
    </row>
    <row r="61" spans="1:7" x14ac:dyDescent="0.2">
      <c r="A61" s="58"/>
      <c r="B61" s="58"/>
      <c r="C61" s="58"/>
      <c r="D61" s="58"/>
      <c r="F61" s="58"/>
      <c r="G61" s="58"/>
    </row>
    <row r="62" spans="1:7" x14ac:dyDescent="0.2">
      <c r="A62" s="58"/>
      <c r="B62" s="58"/>
      <c r="C62" s="58"/>
      <c r="D62" s="58"/>
      <c r="F62" s="58"/>
      <c r="G62" s="58"/>
    </row>
    <row r="63" spans="1:7" x14ac:dyDescent="0.2">
      <c r="A63" s="58"/>
      <c r="B63" s="58"/>
      <c r="C63" s="58"/>
      <c r="D63" s="58"/>
      <c r="F63" s="58"/>
      <c r="G63" s="58"/>
    </row>
    <row r="64" spans="1:7" x14ac:dyDescent="0.2">
      <c r="A64" s="58"/>
      <c r="B64" s="58"/>
      <c r="C64" s="58"/>
      <c r="D64" s="58"/>
      <c r="F64" s="58"/>
      <c r="G64" s="58"/>
    </row>
    <row r="65" spans="1:7" x14ac:dyDescent="0.2">
      <c r="A65" s="58"/>
      <c r="B65" s="58"/>
      <c r="C65" s="58"/>
      <c r="D65" s="58"/>
      <c r="F65" s="58"/>
      <c r="G65" s="58"/>
    </row>
    <row r="66" spans="1:7" x14ac:dyDescent="0.2">
      <c r="A66" s="58"/>
      <c r="B66" s="58"/>
      <c r="C66" s="58"/>
      <c r="D66" s="58"/>
      <c r="F66" s="58"/>
      <c r="G66" s="58"/>
    </row>
    <row r="67" spans="1:7" x14ac:dyDescent="0.2">
      <c r="A67" s="58"/>
      <c r="B67" s="58"/>
      <c r="C67" s="58"/>
      <c r="D67" s="58"/>
      <c r="F67" s="58"/>
      <c r="G67" s="58"/>
    </row>
    <row r="68" spans="1:7" x14ac:dyDescent="0.2">
      <c r="A68" s="58"/>
      <c r="B68" s="58"/>
      <c r="C68" s="58"/>
      <c r="D68" s="58"/>
      <c r="F68" s="58"/>
      <c r="G68" s="58"/>
    </row>
    <row r="69" spans="1:7" x14ac:dyDescent="0.2">
      <c r="A69" s="58"/>
      <c r="B69" s="58"/>
      <c r="C69" s="58"/>
      <c r="D69" s="58"/>
      <c r="F69" s="58"/>
      <c r="G69" s="58"/>
    </row>
    <row r="70" spans="1:7" x14ac:dyDescent="0.2">
      <c r="A70" s="58"/>
      <c r="B70" s="58"/>
      <c r="C70" s="58"/>
      <c r="D70" s="58"/>
      <c r="F70" s="58"/>
      <c r="G70" s="58"/>
    </row>
    <row r="71" spans="1:7" x14ac:dyDescent="0.2">
      <c r="A71" s="58"/>
      <c r="B71" s="58"/>
      <c r="C71" s="58"/>
      <c r="D71" s="58"/>
      <c r="F71" s="58"/>
      <c r="G71" s="58"/>
    </row>
    <row r="72" spans="1:7" x14ac:dyDescent="0.2">
      <c r="A72" s="58"/>
      <c r="B72" s="58"/>
      <c r="C72" s="58"/>
      <c r="D72" s="58"/>
      <c r="F72" s="58"/>
      <c r="G72" s="58"/>
    </row>
    <row r="73" spans="1:7" x14ac:dyDescent="0.2">
      <c r="A73" s="58"/>
      <c r="B73" s="58"/>
      <c r="C73" s="58"/>
      <c r="D73" s="58"/>
      <c r="F73" s="58"/>
      <c r="G73" s="58"/>
    </row>
    <row r="74" spans="1:7" x14ac:dyDescent="0.2">
      <c r="A74" s="58"/>
      <c r="B74" s="58"/>
      <c r="C74" s="58"/>
      <c r="D74" s="58"/>
      <c r="F74" s="58"/>
      <c r="G74" s="58"/>
    </row>
    <row r="75" spans="1:7" x14ac:dyDescent="0.2">
      <c r="A75" s="58"/>
      <c r="B75" s="58"/>
      <c r="C75" s="58"/>
      <c r="D75" s="58"/>
      <c r="F75" s="58"/>
      <c r="G75" s="58"/>
    </row>
    <row r="76" spans="1:7" x14ac:dyDescent="0.2">
      <c r="A76" s="58"/>
      <c r="B76" s="58"/>
      <c r="C76" s="58"/>
      <c r="D76" s="58"/>
      <c r="F76" s="58"/>
      <c r="G76" s="58"/>
    </row>
    <row r="77" spans="1:7" x14ac:dyDescent="0.2">
      <c r="A77" s="58"/>
      <c r="B77" s="58"/>
      <c r="C77" s="58"/>
      <c r="D77" s="58"/>
      <c r="F77" s="58"/>
      <c r="G77" s="58"/>
    </row>
    <row r="78" spans="1:7" x14ac:dyDescent="0.2">
      <c r="A78" s="58"/>
      <c r="B78" s="58"/>
      <c r="C78" s="58"/>
      <c r="D78" s="58"/>
      <c r="F78" s="58"/>
      <c r="G78" s="58"/>
    </row>
    <row r="79" spans="1:7" x14ac:dyDescent="0.2">
      <c r="A79" s="58"/>
      <c r="B79" s="58"/>
      <c r="C79" s="58"/>
      <c r="D79" s="58"/>
      <c r="F79" s="58"/>
      <c r="G79" s="58"/>
    </row>
    <row r="80" spans="1:7" x14ac:dyDescent="0.2">
      <c r="A80" s="58"/>
      <c r="B80" s="58"/>
      <c r="C80" s="58"/>
      <c r="D80" s="58"/>
      <c r="F80" s="58"/>
      <c r="G80" s="58"/>
    </row>
    <row r="81" spans="1:7" x14ac:dyDescent="0.2">
      <c r="A81" s="58"/>
      <c r="B81" s="58"/>
      <c r="C81" s="58"/>
      <c r="D81" s="58"/>
      <c r="F81" s="58"/>
      <c r="G81" s="58"/>
    </row>
    <row r="82" spans="1:7" x14ac:dyDescent="0.2">
      <c r="A82" s="58"/>
      <c r="B82" s="58"/>
      <c r="C82" s="58"/>
      <c r="D82" s="58"/>
      <c r="F82" s="58"/>
      <c r="G82" s="58"/>
    </row>
    <row r="83" spans="1:7" x14ac:dyDescent="0.2">
      <c r="A83" s="58"/>
      <c r="B83" s="58"/>
      <c r="C83" s="58"/>
      <c r="D83" s="58"/>
      <c r="F83" s="58"/>
      <c r="G83" s="58"/>
    </row>
    <row r="84" spans="1:7" x14ac:dyDescent="0.2">
      <c r="A84" s="58"/>
      <c r="B84" s="58"/>
      <c r="C84" s="58"/>
      <c r="D84" s="58"/>
      <c r="F84" s="58"/>
      <c r="G84" s="58"/>
    </row>
    <row r="85" spans="1:7" x14ac:dyDescent="0.2">
      <c r="A85" s="58"/>
      <c r="B85" s="58"/>
      <c r="C85" s="58"/>
      <c r="D85" s="58"/>
      <c r="F85" s="58"/>
      <c r="G85" s="58"/>
    </row>
    <row r="86" spans="1:7" x14ac:dyDescent="0.2">
      <c r="A86" s="58"/>
      <c r="B86" s="58"/>
      <c r="C86" s="58"/>
      <c r="D86" s="58"/>
      <c r="F86" s="58"/>
      <c r="G86" s="58"/>
    </row>
    <row r="87" spans="1:7" x14ac:dyDescent="0.2">
      <c r="A87" s="58"/>
      <c r="B87" s="58"/>
      <c r="C87" s="58"/>
      <c r="D87" s="58"/>
      <c r="F87" s="58"/>
      <c r="G87" s="58"/>
    </row>
    <row r="88" spans="1:7" x14ac:dyDescent="0.2">
      <c r="A88" s="58"/>
      <c r="B88" s="58"/>
      <c r="C88" s="58"/>
      <c r="D88" s="58"/>
      <c r="F88" s="58"/>
      <c r="G88" s="58"/>
    </row>
    <row r="89" spans="1:7" x14ac:dyDescent="0.2">
      <c r="A89" s="58"/>
      <c r="B89" s="58"/>
      <c r="C89" s="58"/>
      <c r="D89" s="58"/>
      <c r="F89" s="58"/>
      <c r="G89" s="58"/>
    </row>
    <row r="90" spans="1:7" x14ac:dyDescent="0.2">
      <c r="A90" s="58"/>
      <c r="B90" s="58"/>
      <c r="C90" s="58"/>
      <c r="D90" s="58"/>
      <c r="F90" s="58"/>
      <c r="G90" s="58"/>
    </row>
    <row r="91" spans="1:7" x14ac:dyDescent="0.2">
      <c r="A91" s="58"/>
      <c r="B91" s="58"/>
      <c r="C91" s="58"/>
      <c r="D91" s="58"/>
      <c r="F91" s="58"/>
      <c r="G91" s="58"/>
    </row>
    <row r="92" spans="1:7" x14ac:dyDescent="0.2">
      <c r="A92" s="58"/>
      <c r="B92" s="58"/>
      <c r="C92" s="58"/>
      <c r="D92" s="58"/>
      <c r="F92" s="58"/>
      <c r="G92" s="58"/>
    </row>
    <row r="93" spans="1:7" x14ac:dyDescent="0.2">
      <c r="A93" s="58"/>
      <c r="B93" s="58"/>
      <c r="C93" s="58"/>
      <c r="D93" s="58"/>
      <c r="F93" s="58"/>
      <c r="G93" s="58"/>
    </row>
    <row r="94" spans="1:7" x14ac:dyDescent="0.2">
      <c r="A94" s="58"/>
      <c r="B94" s="58"/>
      <c r="C94" s="58"/>
      <c r="D94" s="58"/>
      <c r="F94" s="58"/>
      <c r="G94" s="58"/>
    </row>
    <row r="95" spans="1:7" x14ac:dyDescent="0.2">
      <c r="A95" s="58"/>
      <c r="B95" s="58"/>
      <c r="C95" s="58"/>
      <c r="D95" s="58"/>
      <c r="F95" s="58"/>
      <c r="G95" s="58"/>
    </row>
    <row r="96" spans="1:7" x14ac:dyDescent="0.2">
      <c r="A96" s="58"/>
      <c r="B96" s="58"/>
      <c r="C96" s="58"/>
      <c r="D96" s="58"/>
      <c r="F96" s="58"/>
      <c r="G96" s="58"/>
    </row>
    <row r="97" spans="1:7" x14ac:dyDescent="0.2">
      <c r="A97" s="58"/>
      <c r="B97" s="58"/>
      <c r="C97" s="58"/>
      <c r="D97" s="58"/>
      <c r="F97" s="58"/>
      <c r="G97" s="58"/>
    </row>
    <row r="98" spans="1:7" x14ac:dyDescent="0.2">
      <c r="A98" s="58"/>
      <c r="B98" s="58"/>
      <c r="C98" s="58"/>
      <c r="D98" s="58"/>
      <c r="F98" s="58"/>
      <c r="G98" s="58"/>
    </row>
    <row r="99" spans="1:7" x14ac:dyDescent="0.2">
      <c r="A99" s="58"/>
      <c r="B99" s="58"/>
      <c r="C99" s="58"/>
      <c r="D99" s="58"/>
      <c r="F99" s="58"/>
      <c r="G99" s="58"/>
    </row>
    <row r="100" spans="1:7" x14ac:dyDescent="0.2">
      <c r="A100" s="58"/>
      <c r="B100" s="58"/>
      <c r="C100" s="58"/>
      <c r="D100" s="58"/>
      <c r="F100" s="58"/>
      <c r="G100" s="58"/>
    </row>
    <row r="101" spans="1:7" x14ac:dyDescent="0.2">
      <c r="A101" s="58"/>
      <c r="B101" s="58"/>
      <c r="C101" s="58"/>
      <c r="D101" s="58"/>
      <c r="F101" s="58"/>
      <c r="G101" s="58"/>
    </row>
    <row r="102" spans="1:7" x14ac:dyDescent="0.2">
      <c r="A102" s="58"/>
      <c r="B102" s="58"/>
      <c r="C102" s="58"/>
      <c r="D102" s="58"/>
      <c r="F102" s="58"/>
      <c r="G102" s="58"/>
    </row>
    <row r="103" spans="1:7" x14ac:dyDescent="0.2">
      <c r="A103" s="58"/>
      <c r="B103" s="58"/>
      <c r="C103" s="58"/>
      <c r="D103" s="58"/>
      <c r="F103" s="58"/>
      <c r="G103" s="58"/>
    </row>
    <row r="104" spans="1:7" x14ac:dyDescent="0.2">
      <c r="A104" s="58"/>
      <c r="B104" s="58"/>
      <c r="C104" s="58"/>
      <c r="D104" s="58"/>
      <c r="F104" s="58"/>
      <c r="G104" s="58"/>
    </row>
    <row r="105" spans="1:7" x14ac:dyDescent="0.2">
      <c r="A105" s="58"/>
      <c r="B105" s="58"/>
      <c r="C105" s="58"/>
      <c r="D105" s="58"/>
      <c r="F105" s="58"/>
      <c r="G105" s="58"/>
    </row>
    <row r="106" spans="1:7" x14ac:dyDescent="0.2">
      <c r="A106" s="58"/>
      <c r="B106" s="58"/>
      <c r="C106" s="58"/>
      <c r="D106" s="58"/>
      <c r="F106" s="58"/>
      <c r="G106" s="58"/>
    </row>
    <row r="107" spans="1:7" x14ac:dyDescent="0.2">
      <c r="A107" s="58"/>
      <c r="B107" s="58"/>
      <c r="C107" s="58"/>
      <c r="D107" s="58"/>
      <c r="F107" s="58"/>
      <c r="G107" s="58"/>
    </row>
    <row r="108" spans="1:7" x14ac:dyDescent="0.2">
      <c r="A108" s="58"/>
      <c r="B108" s="58"/>
      <c r="C108" s="58"/>
      <c r="D108" s="58"/>
      <c r="F108" s="58"/>
      <c r="G108" s="58"/>
    </row>
    <row r="109" spans="1:7" x14ac:dyDescent="0.2">
      <c r="A109" s="58"/>
      <c r="B109" s="58"/>
      <c r="C109" s="58"/>
      <c r="D109" s="58"/>
      <c r="F109" s="58"/>
      <c r="G109" s="58"/>
    </row>
    <row r="110" spans="1:7" x14ac:dyDescent="0.2">
      <c r="A110" s="58"/>
      <c r="B110" s="58"/>
      <c r="C110" s="58"/>
      <c r="D110" s="58"/>
      <c r="F110" s="58"/>
      <c r="G110" s="58"/>
    </row>
    <row r="111" spans="1:7" x14ac:dyDescent="0.2">
      <c r="A111" s="58"/>
      <c r="B111" s="58"/>
      <c r="C111" s="58"/>
      <c r="D111" s="58"/>
      <c r="F111" s="58"/>
      <c r="G111" s="58"/>
    </row>
    <row r="112" spans="1:7" x14ac:dyDescent="0.2">
      <c r="A112" s="58"/>
      <c r="B112" s="58"/>
      <c r="C112" s="58"/>
      <c r="D112" s="58"/>
      <c r="F112" s="58"/>
      <c r="G112" s="58"/>
    </row>
    <row r="113" spans="1:7" x14ac:dyDescent="0.2">
      <c r="A113" s="58"/>
      <c r="B113" s="58"/>
      <c r="C113" s="58"/>
      <c r="D113" s="58"/>
      <c r="F113" s="58"/>
      <c r="G113" s="58"/>
    </row>
    <row r="114" spans="1:7" x14ac:dyDescent="0.2">
      <c r="A114" s="58"/>
      <c r="B114" s="58"/>
      <c r="C114" s="58"/>
      <c r="D114" s="58"/>
      <c r="F114" s="58"/>
      <c r="G114" s="58"/>
    </row>
    <row r="115" spans="1:7" x14ac:dyDescent="0.2">
      <c r="A115" s="58"/>
      <c r="B115" s="58"/>
      <c r="C115" s="58"/>
      <c r="D115" s="58"/>
      <c r="F115" s="58"/>
      <c r="G115" s="58"/>
    </row>
    <row r="116" spans="1:7" x14ac:dyDescent="0.2">
      <c r="A116" s="58"/>
      <c r="B116" s="58"/>
      <c r="C116" s="58"/>
      <c r="D116" s="58"/>
      <c r="F116" s="58"/>
      <c r="G116" s="58"/>
    </row>
    <row r="117" spans="1:7" x14ac:dyDescent="0.2">
      <c r="A117" s="58"/>
      <c r="B117" s="58"/>
      <c r="C117" s="58"/>
      <c r="D117" s="58"/>
      <c r="F117" s="58"/>
      <c r="G117" s="58"/>
    </row>
    <row r="118" spans="1:7" x14ac:dyDescent="0.2">
      <c r="A118" s="58"/>
      <c r="B118" s="58"/>
      <c r="C118" s="58"/>
      <c r="D118" s="58"/>
      <c r="F118" s="58"/>
      <c r="G118" s="58"/>
    </row>
    <row r="119" spans="1:7" x14ac:dyDescent="0.2">
      <c r="A119" s="58"/>
      <c r="B119" s="58"/>
      <c r="C119" s="58"/>
      <c r="D119" s="58"/>
      <c r="F119" s="58"/>
      <c r="G119" s="58"/>
    </row>
    <row r="120" spans="1:7" x14ac:dyDescent="0.2">
      <c r="A120" s="58"/>
      <c r="B120" s="58"/>
      <c r="C120" s="58"/>
      <c r="D120" s="58"/>
      <c r="F120" s="58"/>
      <c r="G120" s="58"/>
    </row>
    <row r="121" spans="1:7" x14ac:dyDescent="0.2">
      <c r="A121" s="58"/>
      <c r="B121" s="58"/>
      <c r="C121" s="58"/>
      <c r="D121" s="58"/>
      <c r="F121" s="58"/>
      <c r="G121" s="58"/>
    </row>
    <row r="122" spans="1:7" x14ac:dyDescent="0.2">
      <c r="A122" s="58"/>
      <c r="B122" s="58"/>
      <c r="C122" s="58"/>
      <c r="D122" s="58"/>
      <c r="F122" s="58"/>
      <c r="G122" s="58"/>
    </row>
    <row r="123" spans="1:7" x14ac:dyDescent="0.2">
      <c r="A123" s="58"/>
      <c r="B123" s="58"/>
      <c r="C123" s="58"/>
      <c r="D123" s="58"/>
      <c r="F123" s="58"/>
      <c r="G123" s="58"/>
    </row>
    <row r="124" spans="1:7" x14ac:dyDescent="0.2">
      <c r="A124" s="58"/>
      <c r="B124" s="58"/>
      <c r="C124" s="58"/>
      <c r="D124" s="58"/>
      <c r="F124" s="58"/>
      <c r="G124" s="58"/>
    </row>
    <row r="125" spans="1:7" x14ac:dyDescent="0.2">
      <c r="A125" s="58"/>
      <c r="B125" s="58"/>
      <c r="C125" s="58"/>
      <c r="D125" s="58"/>
      <c r="F125" s="58"/>
      <c r="G125" s="58"/>
    </row>
    <row r="126" spans="1:7" x14ac:dyDescent="0.2">
      <c r="A126" s="58"/>
      <c r="B126" s="58"/>
      <c r="C126" s="58"/>
      <c r="D126" s="58"/>
      <c r="F126" s="58"/>
      <c r="G126" s="58"/>
    </row>
    <row r="127" spans="1:7" x14ac:dyDescent="0.2">
      <c r="A127" s="58"/>
      <c r="B127" s="58"/>
      <c r="C127" s="58"/>
      <c r="D127" s="58"/>
      <c r="F127" s="58"/>
      <c r="G127" s="58"/>
    </row>
    <row r="128" spans="1:7" x14ac:dyDescent="0.2">
      <c r="A128" s="58"/>
      <c r="B128" s="58"/>
      <c r="C128" s="58"/>
      <c r="D128" s="58"/>
      <c r="F128" s="58"/>
      <c r="G128" s="58"/>
    </row>
    <row r="129" spans="1:7" x14ac:dyDescent="0.2">
      <c r="A129" s="58"/>
      <c r="B129" s="58"/>
      <c r="C129" s="58"/>
      <c r="D129" s="58"/>
      <c r="F129" s="58"/>
      <c r="G129" s="58"/>
    </row>
    <row r="130" spans="1:7" x14ac:dyDescent="0.2">
      <c r="A130" s="58"/>
      <c r="B130" s="58"/>
      <c r="C130" s="58"/>
      <c r="D130" s="58"/>
      <c r="F130" s="58"/>
      <c r="G130" s="58"/>
    </row>
    <row r="131" spans="1:7" x14ac:dyDescent="0.2">
      <c r="A131" s="58"/>
      <c r="B131" s="58"/>
      <c r="C131" s="58"/>
      <c r="D131" s="58"/>
      <c r="F131" s="58"/>
      <c r="G131" s="58"/>
    </row>
    <row r="132" spans="1:7" x14ac:dyDescent="0.2">
      <c r="A132" s="58"/>
      <c r="B132" s="58"/>
      <c r="C132" s="58"/>
      <c r="D132" s="58"/>
      <c r="F132" s="58"/>
      <c r="G132" s="58"/>
    </row>
    <row r="133" spans="1:7" x14ac:dyDescent="0.2">
      <c r="A133" s="58"/>
      <c r="B133" s="58"/>
      <c r="C133" s="58"/>
      <c r="D133" s="58"/>
      <c r="F133" s="58"/>
      <c r="G133" s="58"/>
    </row>
    <row r="134" spans="1:7" x14ac:dyDescent="0.2">
      <c r="A134" s="58"/>
      <c r="B134" s="58"/>
      <c r="C134" s="58"/>
      <c r="D134" s="58"/>
      <c r="F134" s="58"/>
      <c r="G134" s="58"/>
    </row>
    <row r="135" spans="1:7" x14ac:dyDescent="0.2">
      <c r="A135" s="58"/>
      <c r="B135" s="58"/>
      <c r="C135" s="58"/>
      <c r="D135" s="58"/>
      <c r="F135" s="58"/>
      <c r="G135" s="58"/>
    </row>
    <row r="136" spans="1:7" x14ac:dyDescent="0.2">
      <c r="A136" s="58"/>
      <c r="B136" s="58"/>
      <c r="C136" s="58"/>
      <c r="D136" s="58"/>
      <c r="F136" s="58"/>
      <c r="G136" s="58"/>
    </row>
    <row r="137" spans="1:7" x14ac:dyDescent="0.2">
      <c r="A137" s="58"/>
      <c r="B137" s="58"/>
      <c r="C137" s="58"/>
      <c r="D137" s="58"/>
      <c r="F137" s="58"/>
      <c r="G137" s="58"/>
    </row>
    <row r="138" spans="1:7" x14ac:dyDescent="0.2">
      <c r="A138" s="58"/>
      <c r="B138" s="58"/>
      <c r="C138" s="58"/>
      <c r="D138" s="58"/>
      <c r="F138" s="58"/>
      <c r="G138" s="58"/>
    </row>
    <row r="139" spans="1:7" x14ac:dyDescent="0.2">
      <c r="A139" s="58"/>
      <c r="B139" s="58"/>
      <c r="C139" s="58"/>
      <c r="D139" s="58"/>
      <c r="F139" s="58"/>
      <c r="G139" s="58"/>
    </row>
    <row r="140" spans="1:7" x14ac:dyDescent="0.2">
      <c r="A140" s="58"/>
      <c r="B140" s="58"/>
      <c r="C140" s="58"/>
      <c r="D140" s="58"/>
      <c r="F140" s="58"/>
      <c r="G140" s="58"/>
    </row>
    <row r="141" spans="1:7" x14ac:dyDescent="0.2">
      <c r="A141" s="58"/>
      <c r="B141" s="58"/>
      <c r="C141" s="58"/>
      <c r="D141" s="58"/>
      <c r="F141" s="58"/>
      <c r="G141" s="58"/>
    </row>
    <row r="142" spans="1:7" x14ac:dyDescent="0.2">
      <c r="A142" s="58"/>
      <c r="B142" s="58"/>
      <c r="C142" s="58"/>
      <c r="D142" s="58"/>
      <c r="F142" s="58"/>
      <c r="G142" s="58"/>
    </row>
  </sheetData>
  <sheetProtection algorithmName="SHA-512" hashValue="UUk9iN7dv5RyOqSoONP0Nl2JkKckEcrvg0hraC3hUecXAnnWjBzY4RIjLUZBMhJUeGEAFF5KCNi1fnPfeSxEHQ==" saltValue="NwS5SR9rbiHs+qb2YTmyIw==" spinCount="100000" sheet="1" objects="1" scenarios="1"/>
  <mergeCells count="1">
    <mergeCell ref="L2:V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9B2BD-E355-4C7D-A415-E47AAF5CAF7B}">
  <sheetPr>
    <tabColor theme="5" tint="-0.249977111117893"/>
  </sheetPr>
  <dimension ref="A1:AB1394"/>
  <sheetViews>
    <sheetView workbookViewId="0"/>
  </sheetViews>
  <sheetFormatPr defaultRowHeight="12.75" x14ac:dyDescent="0.2"/>
  <cols>
    <col min="1" max="1" width="15.28515625" style="1" customWidth="1"/>
    <col min="2" max="13" width="9.140625" style="2"/>
    <col min="14" max="20" width="9.140625" style="4"/>
    <col min="21" max="21" width="9.140625" style="6"/>
    <col min="22" max="22" width="17" style="3" customWidth="1"/>
    <col min="23" max="23" width="13" style="3" customWidth="1"/>
    <col min="24" max="24" width="16.28515625" style="2" customWidth="1"/>
    <col min="25" max="25" width="9.140625" style="4"/>
    <col min="26" max="26" width="10" style="4" customWidth="1"/>
    <col min="27" max="27" width="11.140625" style="4" customWidth="1"/>
    <col min="28" max="16384" width="9.140625" style="4"/>
  </cols>
  <sheetData>
    <row r="1" spans="1:25" ht="11.25" x14ac:dyDescent="0.2">
      <c r="K1" s="136" t="s">
        <v>1</v>
      </c>
      <c r="L1" s="136"/>
      <c r="M1" s="136"/>
      <c r="N1" s="136"/>
      <c r="O1" s="136"/>
      <c r="P1" s="136"/>
      <c r="Q1" s="136"/>
      <c r="R1" s="136"/>
      <c r="S1" s="136"/>
      <c r="T1" s="136"/>
      <c r="U1" s="136"/>
    </row>
    <row r="2" spans="1:25" ht="18.75" customHeight="1" x14ac:dyDescent="0.2">
      <c r="K2" s="136"/>
      <c r="L2" s="136"/>
      <c r="M2" s="136"/>
      <c r="N2" s="136"/>
      <c r="O2" s="136"/>
      <c r="P2" s="136"/>
      <c r="Q2" s="136"/>
      <c r="R2" s="136"/>
      <c r="S2" s="136"/>
      <c r="T2" s="136"/>
      <c r="U2" s="136"/>
    </row>
    <row r="3" spans="1:25" ht="19.5" customHeight="1" x14ac:dyDescent="0.25">
      <c r="A3" s="5" t="s">
        <v>2</v>
      </c>
      <c r="X3" s="2" t="s">
        <v>3</v>
      </c>
    </row>
    <row r="4" spans="1:25" ht="34.5" x14ac:dyDescent="0.25">
      <c r="A4" s="7" t="s">
        <v>4</v>
      </c>
      <c r="B4" s="8" t="s">
        <v>5</v>
      </c>
      <c r="C4" s="8" t="s">
        <v>6</v>
      </c>
      <c r="D4" s="8" t="s">
        <v>7</v>
      </c>
      <c r="E4" s="8" t="s">
        <v>8</v>
      </c>
      <c r="F4" s="8" t="s">
        <v>9</v>
      </c>
      <c r="G4" s="8" t="s">
        <v>10</v>
      </c>
      <c r="H4" s="8" t="s">
        <v>11</v>
      </c>
      <c r="I4" s="9" t="s">
        <v>12</v>
      </c>
      <c r="J4" s="9" t="s">
        <v>13</v>
      </c>
      <c r="K4" s="9" t="s">
        <v>14</v>
      </c>
      <c r="L4" s="9" t="s">
        <v>15</v>
      </c>
      <c r="M4" s="9" t="s">
        <v>16</v>
      </c>
      <c r="N4" s="10"/>
      <c r="O4" s="6"/>
      <c r="Q4" s="11"/>
      <c r="R4" s="12"/>
      <c r="X4" s="2" t="s">
        <v>17</v>
      </c>
      <c r="Y4" s="13" t="s">
        <v>18</v>
      </c>
    </row>
    <row r="5" spans="1:25" ht="22.5" x14ac:dyDescent="0.2">
      <c r="A5" s="14" t="s">
        <v>19</v>
      </c>
      <c r="B5" s="15" t="s">
        <v>20</v>
      </c>
      <c r="C5" s="15" t="s">
        <v>21</v>
      </c>
      <c r="D5" s="16" t="s">
        <v>22</v>
      </c>
      <c r="E5" s="15" t="s">
        <v>23</v>
      </c>
      <c r="F5" s="15" t="s">
        <v>24</v>
      </c>
      <c r="G5" s="15" t="s">
        <v>25</v>
      </c>
      <c r="H5" s="15" t="s">
        <v>26</v>
      </c>
      <c r="I5" s="15" t="s">
        <v>27</v>
      </c>
      <c r="J5" s="15" t="s">
        <v>28</v>
      </c>
      <c r="K5" s="15" t="s">
        <v>29</v>
      </c>
      <c r="L5" s="15" t="s">
        <v>30</v>
      </c>
      <c r="M5" s="15" t="s">
        <v>31</v>
      </c>
      <c r="V5" s="17" t="s">
        <v>32</v>
      </c>
      <c r="W5" s="17" t="s">
        <v>33</v>
      </c>
      <c r="X5" s="18" t="s">
        <v>34</v>
      </c>
    </row>
    <row r="6" spans="1:25" ht="15" customHeight="1" x14ac:dyDescent="0.2">
      <c r="A6" s="19" t="s">
        <v>33</v>
      </c>
      <c r="B6" s="20"/>
      <c r="C6" s="20"/>
      <c r="D6" s="21"/>
      <c r="E6" s="20"/>
      <c r="F6" s="20"/>
      <c r="G6" s="20"/>
      <c r="H6" s="20"/>
      <c r="I6" s="20"/>
      <c r="J6" s="20"/>
      <c r="K6" s="4"/>
      <c r="L6" s="4"/>
      <c r="M6" s="4"/>
      <c r="U6" s="4"/>
      <c r="V6" s="17"/>
      <c r="W6" s="17"/>
    </row>
    <row r="7" spans="1:25" ht="12.75" customHeight="1" x14ac:dyDescent="0.2">
      <c r="A7" s="19">
        <v>42221.25</v>
      </c>
      <c r="B7" s="22"/>
      <c r="C7" s="22"/>
      <c r="D7" s="22"/>
      <c r="E7" s="22"/>
      <c r="F7" s="22"/>
      <c r="G7" s="22"/>
      <c r="H7" s="22"/>
      <c r="I7" s="22"/>
      <c r="J7" s="22"/>
      <c r="K7" s="4"/>
      <c r="L7" s="4"/>
      <c r="M7" s="4"/>
      <c r="U7" s="4"/>
      <c r="V7" s="3">
        <v>16.350935040000003</v>
      </c>
      <c r="W7" s="23">
        <v>42221.572916666664</v>
      </c>
      <c r="X7" s="24">
        <v>75.001360000000005</v>
      </c>
    </row>
    <row r="8" spans="1:25" ht="18.75" x14ac:dyDescent="0.3">
      <c r="A8" s="19">
        <v>42221.260416666664</v>
      </c>
      <c r="B8" s="22"/>
      <c r="C8" s="22"/>
      <c r="D8" s="22"/>
      <c r="E8" s="22"/>
      <c r="F8" s="22"/>
      <c r="G8" s="22"/>
      <c r="H8" s="22"/>
      <c r="I8" s="22"/>
      <c r="J8" s="22"/>
      <c r="K8" s="4"/>
      <c r="L8" s="22"/>
      <c r="M8" s="22"/>
      <c r="N8" s="25" t="s">
        <v>35</v>
      </c>
      <c r="V8" s="3">
        <v>13.45411584</v>
      </c>
      <c r="W8" s="23">
        <v>42221.666666666664</v>
      </c>
      <c r="X8" s="24">
        <v>11241.256949999999</v>
      </c>
    </row>
    <row r="9" spans="1:25" x14ac:dyDescent="0.2">
      <c r="A9" s="19">
        <v>42221.270833333336</v>
      </c>
      <c r="B9" s="22"/>
      <c r="C9" s="22"/>
      <c r="D9" s="22"/>
      <c r="E9" s="22"/>
      <c r="F9" s="22"/>
      <c r="G9" s="22"/>
      <c r="H9" s="22"/>
      <c r="I9" s="22"/>
      <c r="J9" s="22"/>
      <c r="K9" s="22"/>
      <c r="L9" s="22"/>
      <c r="M9" s="22"/>
      <c r="V9" s="3">
        <v>16.350935040000003</v>
      </c>
      <c r="W9" s="23">
        <v>42221.677083333336</v>
      </c>
      <c r="X9" s="24">
        <v>1429.2468180000003</v>
      </c>
    </row>
    <row r="10" spans="1:25" x14ac:dyDescent="0.2">
      <c r="A10" s="19">
        <v>42221.28125</v>
      </c>
      <c r="B10" s="22"/>
      <c r="C10" s="22"/>
      <c r="D10" s="22"/>
      <c r="E10" s="22"/>
      <c r="F10" s="22"/>
      <c r="G10" s="22"/>
      <c r="H10" s="22"/>
      <c r="I10" s="22"/>
      <c r="J10" s="22"/>
      <c r="K10" s="22"/>
      <c r="L10" s="22"/>
      <c r="M10" s="22"/>
      <c r="V10" s="3">
        <v>12.536789760000001</v>
      </c>
      <c r="W10" s="23">
        <v>42221.809027777781</v>
      </c>
      <c r="X10" s="24">
        <v>998.19462799999997</v>
      </c>
    </row>
    <row r="11" spans="1:25" x14ac:dyDescent="0.2">
      <c r="A11" s="19">
        <v>42221.291666666664</v>
      </c>
      <c r="B11" s="22"/>
      <c r="C11" s="22"/>
      <c r="D11" s="22"/>
      <c r="E11" s="22"/>
      <c r="F11" s="22"/>
      <c r="G11" s="22"/>
      <c r="H11" s="22"/>
      <c r="I11" s="22"/>
      <c r="J11" s="22"/>
      <c r="K11" s="22"/>
      <c r="L11" s="22"/>
      <c r="M11" s="22"/>
      <c r="V11" s="3">
        <v>64.019704320000002</v>
      </c>
      <c r="W11" s="23">
        <v>42221.836805555555</v>
      </c>
      <c r="X11" s="24">
        <v>1.2934049999999999</v>
      </c>
    </row>
    <row r="12" spans="1:25" x14ac:dyDescent="0.2">
      <c r="A12" s="19">
        <v>42221.302083333336</v>
      </c>
      <c r="B12" s="22"/>
      <c r="C12" s="22"/>
      <c r="D12" s="22"/>
      <c r="E12" s="22"/>
      <c r="F12" s="22"/>
      <c r="G12" s="22"/>
      <c r="H12" s="22"/>
      <c r="I12" s="22"/>
      <c r="J12" s="22"/>
      <c r="K12" s="22"/>
      <c r="L12" s="22"/>
      <c r="M12" s="22"/>
      <c r="V12" s="3">
        <v>16.350935040000003</v>
      </c>
      <c r="W12" s="23">
        <v>42221.840277777781</v>
      </c>
      <c r="X12" s="24">
        <v>182.39238500000002</v>
      </c>
    </row>
    <row r="13" spans="1:25" x14ac:dyDescent="0.2">
      <c r="A13" s="19">
        <v>42221.3125</v>
      </c>
      <c r="B13" s="22"/>
      <c r="C13" s="22"/>
      <c r="D13" s="22"/>
      <c r="E13" s="22"/>
      <c r="F13" s="22"/>
      <c r="G13" s="22"/>
      <c r="H13" s="22"/>
      <c r="I13" s="22"/>
      <c r="J13" s="22"/>
      <c r="K13" s="22"/>
      <c r="L13" s="22"/>
      <c r="M13" s="22"/>
      <c r="V13" s="3">
        <v>91.764794880000011</v>
      </c>
      <c r="W13" s="23">
        <v>42221.868055555555</v>
      </c>
      <c r="X13" s="24">
        <v>0.80210999999999988</v>
      </c>
    </row>
    <row r="14" spans="1:25" x14ac:dyDescent="0.2">
      <c r="A14" s="19">
        <v>42221.322916666664</v>
      </c>
      <c r="B14" s="22"/>
      <c r="C14" s="22"/>
      <c r="D14" s="22"/>
      <c r="E14" s="22"/>
      <c r="F14" s="22"/>
      <c r="G14" s="22"/>
      <c r="H14" s="22"/>
      <c r="I14" s="22"/>
      <c r="J14" s="22"/>
      <c r="K14" s="22"/>
      <c r="L14" s="22"/>
      <c r="M14" s="22"/>
      <c r="V14" s="3">
        <v>12.536789760000001</v>
      </c>
      <c r="W14" s="23">
        <v>42221.958333333336</v>
      </c>
      <c r="X14" s="24">
        <v>322.53517699999998</v>
      </c>
    </row>
    <row r="15" spans="1:25" x14ac:dyDescent="0.2">
      <c r="A15" s="19">
        <v>42221.333333333336</v>
      </c>
      <c r="B15" s="22"/>
      <c r="C15" s="22"/>
      <c r="D15" s="22"/>
      <c r="E15" s="22"/>
      <c r="F15" s="22"/>
      <c r="G15" s="22"/>
      <c r="H15" s="22"/>
      <c r="I15" s="22"/>
      <c r="J15" s="22"/>
      <c r="K15" s="22"/>
      <c r="L15" s="22"/>
      <c r="M15" s="22"/>
      <c r="V15" s="3">
        <v>16.350935040000003</v>
      </c>
      <c r="W15" s="23">
        <v>42221.993055555555</v>
      </c>
      <c r="X15" s="24">
        <v>42.938900000000004</v>
      </c>
    </row>
    <row r="16" spans="1:25" x14ac:dyDescent="0.2">
      <c r="A16" s="19">
        <v>42221.34375</v>
      </c>
      <c r="B16" s="22"/>
      <c r="C16" s="22"/>
      <c r="D16" s="22"/>
      <c r="E16" s="22"/>
      <c r="F16" s="22"/>
      <c r="G16" s="22"/>
      <c r="H16" s="22"/>
      <c r="I16" s="22"/>
      <c r="J16" s="22"/>
      <c r="K16" s="22"/>
      <c r="L16" s="22"/>
      <c r="M16" s="22"/>
      <c r="V16" s="3">
        <v>64.019704320000002</v>
      </c>
      <c r="W16" s="23">
        <v>42222</v>
      </c>
      <c r="X16" s="24">
        <v>1.2965199999999999</v>
      </c>
    </row>
    <row r="17" spans="1:24" x14ac:dyDescent="0.2">
      <c r="A17" s="19">
        <v>42221.354166666664</v>
      </c>
      <c r="B17" s="22"/>
      <c r="C17" s="22"/>
      <c r="D17" s="22"/>
      <c r="E17" s="22"/>
      <c r="F17" s="22"/>
      <c r="G17" s="22"/>
      <c r="H17" s="22"/>
      <c r="I17" s="22"/>
      <c r="J17" s="22"/>
      <c r="K17" s="22"/>
      <c r="L17" s="22"/>
      <c r="M17" s="22"/>
      <c r="V17" s="3">
        <v>91.764794880000011</v>
      </c>
      <c r="W17" s="23">
        <v>42222.027777777781</v>
      </c>
      <c r="X17" s="24">
        <v>0.75105</v>
      </c>
    </row>
    <row r="18" spans="1:24" x14ac:dyDescent="0.2">
      <c r="A18" s="19">
        <v>42221.364583333336</v>
      </c>
      <c r="B18" s="22"/>
      <c r="C18" s="22"/>
      <c r="D18" s="22"/>
      <c r="E18" s="22"/>
      <c r="F18" s="22"/>
      <c r="G18" s="22"/>
      <c r="H18" s="22"/>
      <c r="I18" s="22"/>
      <c r="J18" s="22"/>
      <c r="K18" s="22"/>
      <c r="L18" s="22"/>
      <c r="M18" s="22"/>
      <c r="V18" s="3">
        <v>12.536789760000001</v>
      </c>
      <c r="W18" s="23">
        <v>42222.25</v>
      </c>
      <c r="X18" s="24">
        <v>158.86354199999997</v>
      </c>
    </row>
    <row r="19" spans="1:24" x14ac:dyDescent="0.2">
      <c r="A19" s="19">
        <v>42221.375</v>
      </c>
      <c r="B19" s="22"/>
      <c r="C19" s="22"/>
      <c r="D19" s="22"/>
      <c r="E19" s="22"/>
      <c r="F19" s="22"/>
      <c r="G19" s="22"/>
      <c r="H19" s="22"/>
      <c r="I19" s="22"/>
      <c r="J19" s="22"/>
      <c r="K19" s="22"/>
      <c r="L19" s="22"/>
      <c r="M19" s="22"/>
      <c r="V19" s="3">
        <v>16.350935040000003</v>
      </c>
      <c r="W19" s="23">
        <v>42222.270833333336</v>
      </c>
      <c r="X19" s="24">
        <v>23.318270000000002</v>
      </c>
    </row>
    <row r="20" spans="1:24" x14ac:dyDescent="0.2">
      <c r="A20" s="19">
        <v>42221.385416666664</v>
      </c>
      <c r="B20" s="22"/>
      <c r="C20" s="22"/>
      <c r="D20" s="22"/>
      <c r="E20" s="22"/>
      <c r="F20" s="22"/>
      <c r="G20" s="22"/>
      <c r="H20" s="22"/>
      <c r="I20" s="22"/>
      <c r="J20" s="22"/>
      <c r="K20" s="22"/>
      <c r="L20" s="22"/>
      <c r="M20" s="22"/>
      <c r="V20" s="3">
        <v>64.019704320000002</v>
      </c>
      <c r="W20" s="23">
        <v>42222.375</v>
      </c>
      <c r="X20" s="24">
        <v>370.12792450000001</v>
      </c>
    </row>
    <row r="21" spans="1:24" x14ac:dyDescent="0.2">
      <c r="A21" s="19">
        <v>42221.395833333336</v>
      </c>
      <c r="B21" s="22"/>
      <c r="C21" s="22"/>
      <c r="D21" s="22"/>
      <c r="E21" s="22"/>
      <c r="F21" s="22"/>
      <c r="G21" s="22"/>
      <c r="H21" s="22"/>
      <c r="I21" s="22"/>
      <c r="J21" s="22"/>
      <c r="K21" s="22"/>
      <c r="L21" s="22"/>
      <c r="M21" s="22"/>
      <c r="V21" s="3">
        <v>91.764794880000011</v>
      </c>
      <c r="W21" s="23">
        <v>42222.40625</v>
      </c>
      <c r="X21" s="24">
        <v>0.88491999999999993</v>
      </c>
    </row>
    <row r="22" spans="1:24" x14ac:dyDescent="0.2">
      <c r="A22" s="19">
        <v>42221.40625</v>
      </c>
      <c r="B22" s="22"/>
      <c r="C22" s="22"/>
      <c r="D22" s="22"/>
      <c r="E22" s="22"/>
      <c r="F22" s="22"/>
      <c r="G22" s="22"/>
      <c r="H22" s="22"/>
      <c r="I22" s="22"/>
      <c r="J22" s="22"/>
      <c r="K22" s="22"/>
      <c r="L22" s="22"/>
      <c r="M22" s="22"/>
      <c r="V22" s="3">
        <v>12.536789760000001</v>
      </c>
      <c r="W22" s="23">
        <v>42222.576388888891</v>
      </c>
      <c r="X22" s="24">
        <v>373.94610000000011</v>
      </c>
    </row>
    <row r="23" spans="1:24" x14ac:dyDescent="0.2">
      <c r="A23" s="19">
        <v>42221.416666666664</v>
      </c>
      <c r="B23" s="22"/>
      <c r="C23" s="22"/>
      <c r="D23" s="22"/>
      <c r="E23" s="22"/>
      <c r="F23" s="22"/>
      <c r="G23" s="22"/>
      <c r="H23" s="22"/>
      <c r="I23" s="22"/>
      <c r="J23" s="22"/>
      <c r="K23" s="22"/>
      <c r="L23" s="22"/>
      <c r="M23" s="22"/>
      <c r="V23" s="3">
        <v>16.350935040000003</v>
      </c>
      <c r="W23" s="23">
        <v>42222.59375</v>
      </c>
      <c r="X23" s="24">
        <v>43.626959999999997</v>
      </c>
    </row>
    <row r="24" spans="1:24" x14ac:dyDescent="0.2">
      <c r="A24" s="19">
        <v>42221.427083333336</v>
      </c>
      <c r="B24" s="22"/>
      <c r="C24" s="22"/>
      <c r="D24" s="22"/>
      <c r="E24" s="22"/>
      <c r="F24" s="22"/>
      <c r="G24" s="22"/>
      <c r="H24" s="22"/>
      <c r="I24" s="22"/>
      <c r="J24" s="22"/>
      <c r="K24" s="22"/>
      <c r="L24" s="22"/>
      <c r="M24" s="22"/>
      <c r="V24" s="3">
        <v>91.764794880000011</v>
      </c>
      <c r="W24" s="23">
        <v>42222.659722222219</v>
      </c>
      <c r="X24" s="24">
        <v>0.58229999999999993</v>
      </c>
    </row>
    <row r="25" spans="1:24" x14ac:dyDescent="0.2">
      <c r="A25" s="19">
        <v>42221.4375</v>
      </c>
      <c r="B25" s="22"/>
      <c r="C25" s="22"/>
      <c r="D25" s="22"/>
      <c r="E25" s="22"/>
      <c r="F25" s="22"/>
      <c r="G25" s="22"/>
      <c r="H25" s="22"/>
      <c r="I25" s="22"/>
      <c r="J25" s="22"/>
      <c r="K25" s="22"/>
      <c r="L25" s="22"/>
      <c r="M25" s="22"/>
      <c r="V25" s="3">
        <v>91.780888320000003</v>
      </c>
      <c r="W25" s="23">
        <v>42222.6875</v>
      </c>
      <c r="X25" s="24">
        <v>0.56222000000000005</v>
      </c>
    </row>
    <row r="26" spans="1:24" x14ac:dyDescent="0.2">
      <c r="A26" s="19">
        <v>42221.447916666664</v>
      </c>
      <c r="B26" s="22"/>
      <c r="C26" s="22"/>
      <c r="D26" s="22"/>
      <c r="E26" s="22"/>
      <c r="F26" s="22"/>
      <c r="G26" s="22"/>
      <c r="H26" s="22"/>
      <c r="I26" s="22"/>
      <c r="J26" s="22"/>
      <c r="K26" s="22"/>
      <c r="L26" s="22"/>
      <c r="M26" s="22"/>
      <c r="V26" s="3">
        <v>93.824755199999998</v>
      </c>
      <c r="W26" s="23">
        <v>42222.6875</v>
      </c>
      <c r="X26" s="24">
        <v>0.6088300000000002</v>
      </c>
    </row>
    <row r="27" spans="1:24" x14ac:dyDescent="0.2">
      <c r="A27" s="19">
        <v>42221.458333333336</v>
      </c>
      <c r="B27" s="22"/>
      <c r="C27" s="22"/>
      <c r="D27" s="22"/>
      <c r="E27" s="22"/>
      <c r="F27" s="22"/>
      <c r="G27" s="22"/>
      <c r="H27" s="22"/>
      <c r="I27" s="22"/>
      <c r="J27" s="22"/>
      <c r="K27" s="22"/>
      <c r="L27" s="22"/>
      <c r="M27" s="22"/>
      <c r="V27" s="3">
        <v>101.08289664000002</v>
      </c>
      <c r="W27" s="23">
        <v>42222.708333333336</v>
      </c>
      <c r="X27" s="24">
        <v>0.41003000000000001</v>
      </c>
    </row>
    <row r="28" spans="1:24" x14ac:dyDescent="0.2">
      <c r="A28" s="19">
        <v>42221.46875</v>
      </c>
      <c r="B28" s="22"/>
      <c r="C28" s="22"/>
      <c r="D28" s="22"/>
      <c r="E28" s="22"/>
      <c r="F28" s="22"/>
      <c r="G28" s="22"/>
      <c r="H28" s="22"/>
      <c r="I28" s="22"/>
      <c r="J28" s="22"/>
      <c r="K28" s="22"/>
      <c r="L28" s="22"/>
      <c r="M28" s="22"/>
      <c r="V28" s="3">
        <v>94.24318464000001</v>
      </c>
      <c r="W28" s="23">
        <v>42222.836805555555</v>
      </c>
      <c r="X28" s="24">
        <v>0.51007000000000002</v>
      </c>
    </row>
    <row r="29" spans="1:24" x14ac:dyDescent="0.2">
      <c r="A29" s="19">
        <v>42221.479166666664</v>
      </c>
      <c r="B29" s="22"/>
      <c r="C29" s="22"/>
      <c r="D29" s="22"/>
      <c r="E29" s="22"/>
      <c r="F29" s="22"/>
      <c r="G29" s="22"/>
      <c r="H29" s="22"/>
      <c r="I29" s="22"/>
      <c r="J29" s="22"/>
      <c r="K29" s="22"/>
      <c r="L29" s="22"/>
      <c r="M29" s="22"/>
      <c r="V29" s="3">
        <v>93.824755199999998</v>
      </c>
      <c r="W29" s="23">
        <v>42222.847222222219</v>
      </c>
      <c r="X29" s="24">
        <v>0.49485000000000001</v>
      </c>
    </row>
    <row r="30" spans="1:24" x14ac:dyDescent="0.2">
      <c r="A30" s="19">
        <v>42221.489583333336</v>
      </c>
      <c r="B30" s="22"/>
      <c r="C30" s="22"/>
      <c r="D30" s="22"/>
      <c r="E30" s="22"/>
      <c r="F30" s="22"/>
      <c r="G30" s="22"/>
      <c r="H30" s="22"/>
      <c r="I30" s="22"/>
      <c r="J30" s="22"/>
      <c r="K30" s="22"/>
      <c r="L30" s="22"/>
      <c r="M30" s="22"/>
      <c r="V30" s="3">
        <v>94.24318464000001</v>
      </c>
      <c r="W30" s="23">
        <v>42222.880555555559</v>
      </c>
      <c r="X30" s="24">
        <v>0.52522999999999997</v>
      </c>
    </row>
    <row r="31" spans="1:24" x14ac:dyDescent="0.2">
      <c r="A31" s="19">
        <v>42221.5</v>
      </c>
      <c r="B31" s="22"/>
      <c r="C31" s="22"/>
      <c r="D31" s="22"/>
      <c r="E31" s="22"/>
      <c r="F31" s="22"/>
      <c r="G31" s="22"/>
      <c r="H31" s="22"/>
      <c r="I31" s="22"/>
      <c r="J31" s="22"/>
      <c r="K31" s="22"/>
      <c r="L31" s="22"/>
      <c r="M31" s="22"/>
      <c r="V31" s="3">
        <v>94.24318464000001</v>
      </c>
      <c r="W31" s="23">
        <v>42222.916666666664</v>
      </c>
      <c r="X31" s="24">
        <v>1.1720999999999999</v>
      </c>
    </row>
    <row r="32" spans="1:24" x14ac:dyDescent="0.2">
      <c r="A32" s="19">
        <v>42221.510416666664</v>
      </c>
      <c r="B32" s="22"/>
      <c r="C32" s="22"/>
      <c r="D32" s="22"/>
      <c r="E32" s="22"/>
      <c r="F32" s="22"/>
      <c r="G32" s="22"/>
      <c r="H32" s="22"/>
      <c r="I32" s="22"/>
      <c r="J32" s="22"/>
      <c r="K32" s="22"/>
      <c r="L32" s="22"/>
      <c r="M32" s="22"/>
      <c r="V32" s="3">
        <v>93.824755199999998</v>
      </c>
      <c r="W32" s="23">
        <v>42222.927083333336</v>
      </c>
      <c r="X32" s="24">
        <v>15.50067</v>
      </c>
    </row>
    <row r="33" spans="1:28" x14ac:dyDescent="0.2">
      <c r="A33" s="19">
        <v>42221.520833333336</v>
      </c>
      <c r="B33" s="22">
        <v>30.240866666666761</v>
      </c>
      <c r="C33" s="22"/>
      <c r="D33" s="22"/>
      <c r="E33" s="22"/>
      <c r="F33" s="22"/>
      <c r="G33" s="22"/>
      <c r="H33" s="22"/>
      <c r="I33" s="22"/>
      <c r="J33" s="22"/>
      <c r="K33" s="22"/>
      <c r="L33" s="22"/>
      <c r="M33" s="22"/>
      <c r="V33" s="3">
        <v>94.24318464000001</v>
      </c>
      <c r="W33" s="23">
        <v>42222.958333333336</v>
      </c>
      <c r="X33" s="24">
        <v>30.006310999999997</v>
      </c>
    </row>
    <row r="34" spans="1:28" x14ac:dyDescent="0.2">
      <c r="A34" s="19">
        <v>42221.53125</v>
      </c>
      <c r="B34" s="22">
        <v>39682.958136000008</v>
      </c>
      <c r="C34" s="22">
        <v>5.9735499999999995</v>
      </c>
      <c r="D34" s="22"/>
      <c r="E34" s="22"/>
      <c r="F34" s="22"/>
      <c r="G34" s="22"/>
      <c r="H34" s="22"/>
      <c r="I34" s="22"/>
      <c r="J34" s="22"/>
      <c r="K34" s="22"/>
      <c r="L34" s="22"/>
      <c r="M34" s="22"/>
      <c r="V34" s="3">
        <v>13.775984640000003</v>
      </c>
      <c r="W34" s="23">
        <v>42223</v>
      </c>
      <c r="X34" s="24">
        <v>104.70247999999999</v>
      </c>
    </row>
    <row r="35" spans="1:28" x14ac:dyDescent="0.2">
      <c r="A35" s="19">
        <v>42221.541666666664</v>
      </c>
      <c r="B35" s="22">
        <v>28107.999499255813</v>
      </c>
      <c r="C35" s="22">
        <v>1092.2993541713033</v>
      </c>
      <c r="D35" s="22"/>
      <c r="E35" s="22"/>
      <c r="F35" s="22"/>
      <c r="G35" s="22"/>
      <c r="H35" s="22"/>
      <c r="I35" s="22"/>
      <c r="J35" s="22"/>
      <c r="K35" s="22"/>
      <c r="L35" s="22"/>
      <c r="M35" s="22"/>
      <c r="V35" s="3">
        <v>15.658917120000002</v>
      </c>
      <c r="W35" s="23">
        <v>42223</v>
      </c>
      <c r="X35" s="24">
        <v>12.434831999999998</v>
      </c>
    </row>
    <row r="36" spans="1:28" x14ac:dyDescent="0.2">
      <c r="A36" s="19">
        <v>42221.552083333336</v>
      </c>
      <c r="B36" s="22">
        <v>22155.163628930233</v>
      </c>
      <c r="C36" s="22">
        <v>7293.7419633478521</v>
      </c>
      <c r="D36" s="22"/>
      <c r="E36" s="22"/>
      <c r="F36" s="22"/>
      <c r="G36" s="22"/>
      <c r="H36" s="22"/>
      <c r="I36" s="22"/>
      <c r="J36" s="22"/>
      <c r="K36" s="22"/>
      <c r="L36" s="22"/>
      <c r="M36" s="22"/>
      <c r="V36" s="3">
        <v>94.24318464000001</v>
      </c>
      <c r="W36" s="23">
        <v>42223</v>
      </c>
      <c r="X36" s="24">
        <v>107.14906900000001</v>
      </c>
    </row>
    <row r="37" spans="1:28" x14ac:dyDescent="0.2">
      <c r="A37" s="19">
        <v>42221.5625</v>
      </c>
      <c r="B37" s="22">
        <v>22155.163628930233</v>
      </c>
      <c r="C37" s="22">
        <v>11582.880545033418</v>
      </c>
      <c r="D37" s="22"/>
      <c r="E37" s="22"/>
      <c r="F37" s="22"/>
      <c r="G37" s="22"/>
      <c r="H37" s="22"/>
      <c r="I37" s="22"/>
      <c r="J37" s="22"/>
      <c r="K37" s="22"/>
      <c r="L37" s="22"/>
      <c r="M37" s="22"/>
      <c r="V37" s="3">
        <v>94.24318464000001</v>
      </c>
      <c r="W37" s="23">
        <v>42223.020833333336</v>
      </c>
      <c r="X37" s="24">
        <v>139.06244499999997</v>
      </c>
    </row>
    <row r="38" spans="1:28" x14ac:dyDescent="0.2">
      <c r="A38" s="19">
        <v>42221.572916666664</v>
      </c>
      <c r="B38" s="22">
        <v>20501.598109395345</v>
      </c>
      <c r="C38" s="22">
        <v>6724.4551519398537</v>
      </c>
      <c r="D38" s="22"/>
      <c r="E38" s="22"/>
      <c r="F38" s="22"/>
      <c r="G38" s="22"/>
      <c r="H38" s="22"/>
      <c r="I38" s="22"/>
      <c r="J38" s="22"/>
      <c r="K38" s="22"/>
      <c r="L38" s="22"/>
      <c r="M38" s="22"/>
      <c r="V38" s="3">
        <v>93.824755199999998</v>
      </c>
      <c r="W38" s="23">
        <v>42223.041666666664</v>
      </c>
      <c r="X38" s="24">
        <v>213.97310000000002</v>
      </c>
    </row>
    <row r="39" spans="1:28" x14ac:dyDescent="0.2">
      <c r="A39" s="19">
        <v>42221.583333333336</v>
      </c>
      <c r="B39" s="22">
        <v>20170.885005488366</v>
      </c>
      <c r="C39" s="22">
        <v>6000.4264705412807</v>
      </c>
      <c r="D39" s="22"/>
      <c r="E39" s="22"/>
      <c r="F39" s="22"/>
      <c r="G39" s="22"/>
      <c r="H39" s="22"/>
      <c r="I39" s="22"/>
      <c r="J39" s="22"/>
      <c r="K39" s="22"/>
      <c r="L39" s="22"/>
      <c r="M39" s="22"/>
      <c r="V39" s="3">
        <v>93.824755199999998</v>
      </c>
      <c r="W39" s="23">
        <v>42223.208333333336</v>
      </c>
      <c r="X39" s="24">
        <v>59.016800000000003</v>
      </c>
    </row>
    <row r="40" spans="1:28" x14ac:dyDescent="0.2">
      <c r="A40" s="19">
        <v>42221.59375</v>
      </c>
      <c r="B40" s="22">
        <v>14218.04913516279</v>
      </c>
      <c r="C40" s="22">
        <v>5317.5518981242794</v>
      </c>
      <c r="D40" s="22"/>
      <c r="E40" s="22"/>
      <c r="F40" s="22"/>
      <c r="G40" s="22"/>
      <c r="H40" s="22"/>
      <c r="I40" s="22"/>
      <c r="J40" s="22"/>
      <c r="K40" s="22"/>
      <c r="L40" s="22"/>
      <c r="M40" s="22"/>
      <c r="V40" s="3">
        <v>94.613333760000003</v>
      </c>
      <c r="W40" s="23">
        <v>42223.347222222219</v>
      </c>
      <c r="X40" s="24">
        <v>23.233469999999997</v>
      </c>
    </row>
    <row r="41" spans="1:28" x14ac:dyDescent="0.2">
      <c r="A41" s="19">
        <v>42221.604166666664</v>
      </c>
      <c r="B41" s="22">
        <v>12564.483615627909</v>
      </c>
      <c r="C41" s="22">
        <v>4675.8314346888537</v>
      </c>
      <c r="D41" s="22"/>
      <c r="E41" s="22"/>
      <c r="F41" s="22"/>
      <c r="G41" s="22"/>
      <c r="H41" s="22"/>
      <c r="I41" s="22"/>
      <c r="J41" s="22"/>
      <c r="K41" s="22"/>
      <c r="L41" s="22"/>
      <c r="M41" s="22"/>
      <c r="V41" s="3">
        <v>101.08289664000002</v>
      </c>
      <c r="W41" s="23">
        <v>42223.385416666664</v>
      </c>
      <c r="X41" s="24">
        <v>48.735800000000005</v>
      </c>
    </row>
    <row r="42" spans="1:28" x14ac:dyDescent="0.2">
      <c r="A42" s="19">
        <v>42221.614583333336</v>
      </c>
      <c r="B42" s="22">
        <v>12895.196719534883</v>
      </c>
      <c r="C42" s="22">
        <v>4075.2650802349985</v>
      </c>
      <c r="D42" s="22"/>
      <c r="E42" s="22"/>
      <c r="F42" s="22"/>
      <c r="G42" s="22"/>
      <c r="H42" s="22"/>
      <c r="I42" s="22"/>
      <c r="J42" s="22"/>
      <c r="K42" s="22"/>
      <c r="L42" s="22"/>
      <c r="M42" s="22"/>
      <c r="V42" s="3">
        <v>13.083966720000003</v>
      </c>
      <c r="W42" s="23">
        <v>42223.395833333336</v>
      </c>
      <c r="X42" s="24">
        <v>52.329189999999997</v>
      </c>
    </row>
    <row r="43" spans="1:28" x14ac:dyDescent="0.2">
      <c r="A43" s="19">
        <v>42221.625</v>
      </c>
      <c r="B43" s="22">
        <v>12564.483615627909</v>
      </c>
      <c r="C43" s="22">
        <v>3515.8528347627171</v>
      </c>
      <c r="D43" s="22"/>
      <c r="E43" s="22"/>
      <c r="F43" s="22"/>
      <c r="G43" s="22"/>
      <c r="H43" s="22"/>
      <c r="I43" s="22"/>
      <c r="J43" s="22"/>
      <c r="K43" s="22"/>
      <c r="L43" s="22"/>
      <c r="M43" s="22"/>
      <c r="V43" s="3">
        <v>114.4243584</v>
      </c>
      <c r="W43" s="23">
        <v>42223.409722222219</v>
      </c>
      <c r="X43" s="24">
        <v>160.61020000000002</v>
      </c>
    </row>
    <row r="44" spans="1:28" x14ac:dyDescent="0.2">
      <c r="A44" s="19">
        <v>42221.635416666664</v>
      </c>
      <c r="B44" s="22">
        <v>12564.483615627909</v>
      </c>
      <c r="C44" s="22">
        <v>2997.5946982720093</v>
      </c>
      <c r="D44" s="22"/>
      <c r="E44" s="22"/>
      <c r="F44" s="22"/>
      <c r="G44" s="22"/>
      <c r="H44" s="22"/>
      <c r="I44" s="22"/>
      <c r="J44" s="22"/>
      <c r="K44" s="22"/>
      <c r="L44" s="22"/>
      <c r="M44" s="22"/>
      <c r="V44" s="3">
        <v>94.24318464000001</v>
      </c>
      <c r="W44" s="23">
        <v>42223.416666666664</v>
      </c>
      <c r="X44" s="24">
        <v>18.132338000000001</v>
      </c>
      <c r="Z44" s="4" t="s">
        <v>36</v>
      </c>
    </row>
    <row r="45" spans="1:28" x14ac:dyDescent="0.2">
      <c r="A45" s="19">
        <v>42221.645833333336</v>
      </c>
      <c r="B45" s="22">
        <v>11903.057407813954</v>
      </c>
      <c r="C45" s="22">
        <v>2520.4906707628729</v>
      </c>
      <c r="D45" s="22"/>
      <c r="E45" s="22"/>
      <c r="F45" s="22"/>
      <c r="G45" s="22"/>
      <c r="H45" s="22"/>
      <c r="I45" s="22"/>
      <c r="J45" s="22"/>
      <c r="K45" s="22"/>
      <c r="L45" s="22"/>
      <c r="M45" s="22"/>
      <c r="V45" s="3">
        <v>15.884225279999999</v>
      </c>
      <c r="W45" s="23">
        <v>42223.461805555555</v>
      </c>
      <c r="X45" s="24">
        <v>5.6650400000000012</v>
      </c>
      <c r="Z45" s="4" t="s">
        <v>37</v>
      </c>
    </row>
    <row r="46" spans="1:28" x14ac:dyDescent="0.2">
      <c r="A46" s="19">
        <v>42221.65625</v>
      </c>
      <c r="B46" s="22">
        <v>11241.6312</v>
      </c>
      <c r="C46" s="22">
        <v>2084.5407522353116</v>
      </c>
      <c r="D46" s="22"/>
      <c r="E46" s="22"/>
      <c r="F46" s="22"/>
      <c r="G46" s="22"/>
      <c r="H46" s="22"/>
      <c r="I46" s="22"/>
      <c r="J46" s="22"/>
      <c r="K46" s="22"/>
      <c r="L46" s="22"/>
      <c r="M46" s="22"/>
      <c r="V46" s="3">
        <v>16.399215359999999</v>
      </c>
      <c r="W46" s="23">
        <v>42223.479166666664</v>
      </c>
      <c r="X46" s="24">
        <v>5.9718999999999998</v>
      </c>
      <c r="Z46" s="17" t="s">
        <v>38</v>
      </c>
      <c r="AA46" s="17" t="s">
        <v>39</v>
      </c>
      <c r="AB46" s="2" t="s">
        <v>34</v>
      </c>
    </row>
    <row r="47" spans="1:28" x14ac:dyDescent="0.2">
      <c r="A47" s="19">
        <v>42221.666666666664</v>
      </c>
      <c r="B47" s="22">
        <v>11241.6312</v>
      </c>
      <c r="C47" s="22">
        <v>1689.7449426893215</v>
      </c>
      <c r="D47" s="22"/>
      <c r="E47" s="22"/>
      <c r="F47" s="22"/>
      <c r="G47" s="22"/>
      <c r="H47" s="22"/>
      <c r="I47" s="22"/>
      <c r="J47" s="22"/>
      <c r="K47" s="22"/>
      <c r="L47" s="22"/>
      <c r="M47" s="22"/>
      <c r="V47" s="3">
        <v>147.54465792000002</v>
      </c>
      <c r="W47" s="23">
        <v>42223.480555555558</v>
      </c>
      <c r="X47" s="24">
        <v>1.1138799999999995</v>
      </c>
      <c r="Z47" s="3">
        <v>227.65780224000002</v>
      </c>
      <c r="AA47" s="23">
        <v>42223.479166666664</v>
      </c>
      <c r="AB47" s="26">
        <v>37.870649999999983</v>
      </c>
    </row>
    <row r="48" spans="1:28" x14ac:dyDescent="0.2">
      <c r="A48" s="19">
        <v>42221.677083333336</v>
      </c>
      <c r="B48" s="22">
        <v>10509.958927</v>
      </c>
      <c r="C48" s="22">
        <v>1429.3202179999998</v>
      </c>
      <c r="D48" s="22"/>
      <c r="E48" s="22"/>
      <c r="F48" s="22"/>
      <c r="G48" s="22"/>
      <c r="H48" s="22"/>
      <c r="I48" s="22"/>
      <c r="J48" s="22"/>
      <c r="K48" s="22"/>
      <c r="L48" s="22"/>
      <c r="M48" s="22"/>
      <c r="V48" s="3">
        <v>91.780888320000003</v>
      </c>
      <c r="W48" s="23">
        <v>42223.489583333336</v>
      </c>
      <c r="X48" s="24">
        <v>12.575760000000002</v>
      </c>
      <c r="Z48" s="3">
        <v>204.43496832000002</v>
      </c>
      <c r="AA48" s="23">
        <v>42223.8125</v>
      </c>
      <c r="AB48" s="26">
        <v>1.4109828000000135</v>
      </c>
    </row>
    <row r="49" spans="1:28" x14ac:dyDescent="0.2">
      <c r="A49" s="19">
        <v>42221.6875</v>
      </c>
      <c r="B49" s="22">
        <v>9778.2866539999995</v>
      </c>
      <c r="C49" s="22">
        <v>1351.3869940624998</v>
      </c>
      <c r="D49" s="22"/>
      <c r="E49" s="22"/>
      <c r="F49" s="22"/>
      <c r="G49" s="22"/>
      <c r="H49" s="22"/>
      <c r="I49" s="22"/>
      <c r="J49" s="22"/>
      <c r="K49" s="22"/>
      <c r="L49" s="22"/>
      <c r="M49" s="22"/>
      <c r="V49" s="3">
        <v>157.55477760000002</v>
      </c>
      <c r="W49" s="23">
        <v>42223.501388888886</v>
      </c>
      <c r="X49" s="24">
        <v>1.2423889999999997</v>
      </c>
      <c r="Z49" s="3">
        <v>204.43496832000002</v>
      </c>
      <c r="AA49" s="23">
        <v>42224.34375</v>
      </c>
      <c r="AB49" s="26">
        <v>3.6839377999999954</v>
      </c>
    </row>
    <row r="50" spans="1:28" x14ac:dyDescent="0.2">
      <c r="A50" s="19">
        <v>42221.697916666664</v>
      </c>
      <c r="B50" s="22">
        <v>9046.6143810000049</v>
      </c>
      <c r="C50" s="22">
        <v>1273.4537701249999</v>
      </c>
      <c r="D50" s="22"/>
      <c r="E50" s="22"/>
      <c r="F50" s="22"/>
      <c r="G50" s="22"/>
      <c r="H50" s="22"/>
      <c r="I50" s="22"/>
      <c r="J50" s="22"/>
      <c r="K50" s="22"/>
      <c r="L50" s="22"/>
      <c r="M50" s="22"/>
      <c r="V50" s="3">
        <v>157.55477760000002</v>
      </c>
      <c r="W50" s="23">
        <v>42223.501388888886</v>
      </c>
      <c r="X50" s="24">
        <v>1.3603499999999999</v>
      </c>
      <c r="Z50" s="3">
        <v>298.74252672</v>
      </c>
      <c r="AA50" s="27">
        <v>42224.557638888888</v>
      </c>
      <c r="AB50" s="26">
        <v>76.221363700000097</v>
      </c>
    </row>
    <row r="51" spans="1:28" x14ac:dyDescent="0.2">
      <c r="A51" s="19">
        <v>42221.708333333336</v>
      </c>
      <c r="B51" s="22">
        <v>8314.9421080000066</v>
      </c>
      <c r="C51" s="22">
        <v>1195.5205461874998</v>
      </c>
      <c r="D51" s="22"/>
      <c r="E51" s="22"/>
      <c r="F51" s="22"/>
      <c r="G51" s="22"/>
      <c r="H51" s="22"/>
      <c r="I51" s="22"/>
      <c r="J51" s="22"/>
      <c r="K51" s="22"/>
      <c r="L51" s="22"/>
      <c r="M51" s="22"/>
      <c r="V51" s="3">
        <v>73.836702720000005</v>
      </c>
      <c r="W51" s="23">
        <v>42223.510416666664</v>
      </c>
      <c r="X51" s="24">
        <v>6.6415000000000006</v>
      </c>
      <c r="Z51" s="3">
        <v>204.43496832000002</v>
      </c>
      <c r="AA51" s="23">
        <v>42224.572916666664</v>
      </c>
      <c r="AB51" s="26">
        <v>2.5509208000000427</v>
      </c>
    </row>
    <row r="52" spans="1:28" x14ac:dyDescent="0.2">
      <c r="A52" s="19">
        <v>42221.71875</v>
      </c>
      <c r="B52" s="22">
        <v>7583.2698350000028</v>
      </c>
      <c r="C52" s="22">
        <v>1117.5873222500002</v>
      </c>
      <c r="D52" s="22"/>
      <c r="E52" s="22"/>
      <c r="F52" s="22"/>
      <c r="G52" s="22"/>
      <c r="H52" s="22"/>
      <c r="I52" s="22"/>
      <c r="J52" s="22"/>
      <c r="K52" s="22"/>
      <c r="L52" s="22"/>
      <c r="M52" s="22"/>
      <c r="V52" s="3">
        <v>63.536901119999996</v>
      </c>
      <c r="W52" s="23">
        <v>42223.541666666664</v>
      </c>
      <c r="X52" s="24">
        <v>6.3093600000000007</v>
      </c>
      <c r="Z52" s="28">
        <v>196.19512704000002</v>
      </c>
      <c r="AA52" s="29">
        <v>42224.597222222219</v>
      </c>
      <c r="AB52" s="26">
        <v>66.600500000000011</v>
      </c>
    </row>
    <row r="53" spans="1:28" x14ac:dyDescent="0.2">
      <c r="A53" s="19">
        <v>42221.729166666664</v>
      </c>
      <c r="B53" s="22">
        <v>6851.5975620000036</v>
      </c>
      <c r="C53" s="22">
        <v>1039.6540983125001</v>
      </c>
      <c r="D53" s="22"/>
      <c r="E53" s="22"/>
      <c r="F53" s="22"/>
      <c r="G53" s="22"/>
      <c r="H53" s="22"/>
      <c r="I53" s="22"/>
      <c r="J53" s="22"/>
      <c r="K53" s="22"/>
      <c r="L53" s="22"/>
      <c r="M53" s="22"/>
      <c r="V53" s="3">
        <v>176.56113024000001</v>
      </c>
      <c r="W53" s="23">
        <v>42223.574999999997</v>
      </c>
      <c r="X53" s="24">
        <v>2.6047319999999994</v>
      </c>
      <c r="Z53" s="3">
        <v>345.71927808000004</v>
      </c>
      <c r="AA53" s="23">
        <v>42224.620833333334</v>
      </c>
      <c r="AB53" s="26">
        <v>123.03313200000002</v>
      </c>
    </row>
    <row r="54" spans="1:28" x14ac:dyDescent="0.2">
      <c r="A54" s="19">
        <v>42221.739583333336</v>
      </c>
      <c r="B54" s="22">
        <v>6119.9252890000016</v>
      </c>
      <c r="C54" s="22">
        <v>961.72087437499999</v>
      </c>
      <c r="D54" s="22"/>
      <c r="E54" s="22"/>
      <c r="F54" s="22"/>
      <c r="G54" s="22"/>
      <c r="H54" s="22"/>
      <c r="I54" s="22"/>
      <c r="J54" s="22"/>
      <c r="K54" s="22"/>
      <c r="L54" s="22"/>
      <c r="M54" s="22"/>
      <c r="V54" s="3">
        <v>93.824755199999998</v>
      </c>
      <c r="W54" s="23">
        <v>42223.607638888891</v>
      </c>
      <c r="X54" s="24">
        <v>11.387600000000001</v>
      </c>
      <c r="Z54" s="3">
        <v>377.05320576000003</v>
      </c>
      <c r="AA54" s="27">
        <v>42224.679861111108</v>
      </c>
      <c r="AB54" s="26">
        <v>106.91420700000003</v>
      </c>
    </row>
    <row r="55" spans="1:28" x14ac:dyDescent="0.2">
      <c r="A55" s="19">
        <v>42221.75</v>
      </c>
      <c r="B55" s="22">
        <v>5388.2530160000042</v>
      </c>
      <c r="C55" s="22">
        <v>883.78765043750002</v>
      </c>
      <c r="D55" s="22"/>
      <c r="E55" s="22"/>
      <c r="F55" s="22"/>
      <c r="G55" s="22"/>
      <c r="H55" s="22"/>
      <c r="I55" s="22"/>
      <c r="J55" s="22"/>
      <c r="K55" s="22"/>
      <c r="L55" s="22"/>
      <c r="M55" s="22"/>
      <c r="V55" s="3">
        <v>103.15895039999999</v>
      </c>
      <c r="W55" s="23">
        <v>42223.621527777781</v>
      </c>
      <c r="X55" s="24">
        <v>12.5586</v>
      </c>
      <c r="Z55" s="30">
        <v>421.48719360000001</v>
      </c>
      <c r="AA55" s="23">
        <v>42224.736111111109</v>
      </c>
      <c r="AB55" s="26">
        <v>120.3105480000001</v>
      </c>
    </row>
    <row r="56" spans="1:28" x14ac:dyDescent="0.2">
      <c r="A56" s="19">
        <v>42221.760416666664</v>
      </c>
      <c r="B56" s="22">
        <v>4656.580743000005</v>
      </c>
      <c r="C56" s="22">
        <v>805.85442649999993</v>
      </c>
      <c r="D56" s="22"/>
      <c r="E56" s="22"/>
      <c r="F56" s="22"/>
      <c r="G56" s="22"/>
      <c r="H56" s="22"/>
      <c r="I56" s="22"/>
      <c r="J56" s="22"/>
      <c r="K56" s="22"/>
      <c r="L56" s="22"/>
      <c r="M56" s="22"/>
      <c r="V56" s="3">
        <v>13.775984640000003</v>
      </c>
      <c r="W56" s="23">
        <v>42223.645833333336</v>
      </c>
      <c r="X56" s="24">
        <v>27.730540000000001</v>
      </c>
      <c r="Z56" s="3">
        <v>246.11697792000004</v>
      </c>
      <c r="AA56" s="23">
        <v>42224.777777777781</v>
      </c>
      <c r="AB56" s="26">
        <v>103.33577000000001</v>
      </c>
    </row>
    <row r="57" spans="1:28" x14ac:dyDescent="0.2">
      <c r="A57" s="19">
        <v>42221.770833333336</v>
      </c>
      <c r="B57" s="22">
        <v>3924.9084700000053</v>
      </c>
      <c r="C57" s="22">
        <v>727.92120256250007</v>
      </c>
      <c r="D57" s="22"/>
      <c r="E57" s="22"/>
      <c r="F57" s="22"/>
      <c r="G57" s="22"/>
      <c r="H57" s="22"/>
      <c r="I57" s="22"/>
      <c r="J57" s="22"/>
      <c r="K57" s="22"/>
      <c r="L57" s="22"/>
      <c r="M57" s="22"/>
      <c r="V57" s="3">
        <v>15.658917120000002</v>
      </c>
      <c r="W57" s="23">
        <v>42223.652777777781</v>
      </c>
      <c r="X57" s="24">
        <v>4.1385319999999997</v>
      </c>
      <c r="Z57" s="3">
        <v>204.43496832000002</v>
      </c>
      <c r="AA57" s="23">
        <v>42224.805555555555</v>
      </c>
      <c r="AB57" s="26">
        <v>1.8549378000000019</v>
      </c>
    </row>
    <row r="58" spans="1:28" x14ac:dyDescent="0.2">
      <c r="A58" s="19">
        <v>42221.78125</v>
      </c>
      <c r="B58" s="22">
        <v>3193.2361970000043</v>
      </c>
      <c r="C58" s="22">
        <v>649.9879786250001</v>
      </c>
      <c r="D58" s="22"/>
      <c r="E58" s="22"/>
      <c r="F58" s="22"/>
      <c r="G58" s="22"/>
      <c r="H58" s="22"/>
      <c r="I58" s="22"/>
      <c r="J58" s="22"/>
      <c r="K58" s="22"/>
      <c r="L58" s="22"/>
      <c r="M58" s="22"/>
      <c r="V58" s="3">
        <v>63.826583039999996</v>
      </c>
      <c r="W58" s="23">
        <v>42223.670138888891</v>
      </c>
      <c r="X58" s="24">
        <v>5.1697500000000005</v>
      </c>
      <c r="Z58" s="3">
        <v>298.53331200000002</v>
      </c>
      <c r="AA58" s="27">
        <v>42224.916666666664</v>
      </c>
      <c r="AB58" s="26">
        <v>82.202270000000013</v>
      </c>
    </row>
    <row r="59" spans="1:28" x14ac:dyDescent="0.2">
      <c r="A59" s="19">
        <v>42221.791666666664</v>
      </c>
      <c r="B59" s="22">
        <v>2461.563924000005</v>
      </c>
      <c r="C59" s="22">
        <v>572.05475468750001</v>
      </c>
      <c r="D59" s="22"/>
      <c r="E59" s="22"/>
      <c r="F59" s="22"/>
      <c r="G59" s="22"/>
      <c r="H59" s="22"/>
      <c r="I59" s="22"/>
      <c r="J59" s="22"/>
      <c r="K59" s="22"/>
      <c r="L59" s="22"/>
      <c r="M59" s="22"/>
      <c r="V59" s="3">
        <v>164.08871424</v>
      </c>
      <c r="W59" s="23">
        <v>42223.694444444445</v>
      </c>
      <c r="X59" s="24">
        <v>0.94032680000000024</v>
      </c>
      <c r="Z59" s="3">
        <v>204.43496832000002</v>
      </c>
      <c r="AA59" s="23">
        <v>42224.993055555555</v>
      </c>
      <c r="AB59" s="26">
        <v>2.1369377999999983</v>
      </c>
    </row>
    <row r="60" spans="1:28" x14ac:dyDescent="0.2">
      <c r="A60" s="19">
        <v>42221.802083333336</v>
      </c>
      <c r="B60" s="22">
        <v>1729.8916510000054</v>
      </c>
      <c r="C60" s="22">
        <v>494.12153074999992</v>
      </c>
      <c r="D60" s="22"/>
      <c r="E60" s="22"/>
      <c r="F60" s="22"/>
      <c r="G60" s="22"/>
      <c r="H60" s="22"/>
      <c r="I60" s="22"/>
      <c r="J60" s="22"/>
      <c r="K60" s="22"/>
      <c r="L60" s="22"/>
      <c r="M60" s="22"/>
      <c r="V60" s="3">
        <v>16.350935040000003</v>
      </c>
      <c r="W60" s="23">
        <v>42223.75</v>
      </c>
      <c r="X60" s="24">
        <v>12.641470000000002</v>
      </c>
      <c r="Z60" s="3">
        <v>196.05028608000001</v>
      </c>
      <c r="AA60" s="23">
        <v>42225</v>
      </c>
      <c r="AB60" s="26">
        <v>6.2000000000000028</v>
      </c>
    </row>
    <row r="61" spans="1:28" x14ac:dyDescent="0.2">
      <c r="A61" s="19">
        <v>42221.8125</v>
      </c>
      <c r="B61" s="22">
        <v>998.21937800000012</v>
      </c>
      <c r="C61" s="22">
        <v>416.18830681249995</v>
      </c>
      <c r="D61" s="22"/>
      <c r="E61" s="22"/>
      <c r="F61" s="22"/>
      <c r="G61" s="22"/>
      <c r="H61" s="22"/>
      <c r="I61" s="22"/>
      <c r="J61" s="22"/>
      <c r="K61" s="22"/>
      <c r="L61" s="22"/>
      <c r="M61" s="22"/>
      <c r="V61" s="3">
        <v>91.780888320000003</v>
      </c>
      <c r="W61" s="23">
        <v>42223.783333333333</v>
      </c>
      <c r="X61" s="24">
        <v>6.9284300000000005</v>
      </c>
      <c r="Z61" s="3">
        <v>204.48324864000003</v>
      </c>
      <c r="AA61" s="23">
        <v>42225</v>
      </c>
      <c r="AB61" s="26">
        <v>8.1754100000000136</v>
      </c>
    </row>
    <row r="62" spans="1:28" x14ac:dyDescent="0.2">
      <c r="A62" s="19">
        <v>42221.822916666664</v>
      </c>
      <c r="B62" s="22">
        <v>949.95622078571432</v>
      </c>
      <c r="C62" s="22">
        <v>338.25508287499997</v>
      </c>
      <c r="D62" s="22"/>
      <c r="E62" s="22"/>
      <c r="F62" s="22"/>
      <c r="G62" s="22"/>
      <c r="H62" s="22"/>
      <c r="I62" s="22"/>
      <c r="J62" s="22"/>
      <c r="K62" s="22"/>
      <c r="L62" s="22"/>
      <c r="M62" s="22"/>
      <c r="V62" s="3">
        <v>93.824755199999998</v>
      </c>
      <c r="W62" s="23">
        <v>42223.804166666669</v>
      </c>
      <c r="X62" s="24">
        <v>6.1358999999999986</v>
      </c>
      <c r="Z62" s="3">
        <v>204.43496832000002</v>
      </c>
      <c r="AA62" s="23">
        <v>42225.305555555555</v>
      </c>
      <c r="AB62" s="26">
        <v>3.0619378000000097</v>
      </c>
    </row>
    <row r="63" spans="1:28" x14ac:dyDescent="0.2">
      <c r="A63" s="19">
        <v>42221.833333333336</v>
      </c>
      <c r="B63" s="22">
        <v>901.69306357142864</v>
      </c>
      <c r="C63" s="22">
        <v>260.32185893749988</v>
      </c>
      <c r="D63" s="22"/>
      <c r="E63" s="22"/>
      <c r="F63" s="22"/>
      <c r="G63" s="22"/>
      <c r="H63" s="22"/>
      <c r="I63" s="22"/>
      <c r="J63" s="22"/>
      <c r="K63" s="22"/>
      <c r="L63" s="22"/>
      <c r="M63" s="22"/>
      <c r="V63" s="3">
        <v>101.08289664000002</v>
      </c>
      <c r="W63" s="23">
        <v>42223.817361111112</v>
      </c>
      <c r="X63" s="24">
        <v>8.8492300000000004</v>
      </c>
      <c r="Z63" s="3">
        <v>196.87105152000001</v>
      </c>
      <c r="AA63" s="23">
        <v>42225.412499999999</v>
      </c>
      <c r="AB63" s="26">
        <v>50.632150000000024</v>
      </c>
    </row>
    <row r="64" spans="1:28" x14ac:dyDescent="0.2">
      <c r="A64" s="19">
        <v>42221.84375</v>
      </c>
      <c r="B64" s="22">
        <v>853.42990635714261</v>
      </c>
      <c r="C64" s="22">
        <v>182.38863500000002</v>
      </c>
      <c r="D64" s="22"/>
      <c r="E64" s="22"/>
      <c r="F64" s="22"/>
      <c r="G64" s="22"/>
      <c r="H64" s="22"/>
      <c r="I64" s="22"/>
      <c r="J64" s="22"/>
      <c r="K64" s="22"/>
      <c r="L64" s="22"/>
      <c r="M64" s="22"/>
      <c r="V64" s="3">
        <v>189.38760192000004</v>
      </c>
      <c r="W64" s="23">
        <v>42223.84375</v>
      </c>
      <c r="X64" s="24">
        <v>0.65509280000000025</v>
      </c>
      <c r="Z64" s="3">
        <v>214.42899456000004</v>
      </c>
      <c r="AA64" s="23">
        <v>42225.427083333336</v>
      </c>
      <c r="AB64" s="26">
        <v>48.095790000000036</v>
      </c>
    </row>
    <row r="65" spans="1:28" x14ac:dyDescent="0.2">
      <c r="A65" s="19">
        <v>42221.854166666664</v>
      </c>
      <c r="B65" s="22">
        <v>805.16674914285693</v>
      </c>
      <c r="C65" s="22">
        <v>172.42733071428566</v>
      </c>
      <c r="D65" s="22"/>
      <c r="E65" s="22"/>
      <c r="F65" s="22"/>
      <c r="G65" s="22"/>
      <c r="H65" s="22"/>
      <c r="I65" s="22"/>
      <c r="J65" s="22"/>
      <c r="K65" s="22"/>
      <c r="L65" s="22"/>
      <c r="M65" s="22"/>
      <c r="V65" s="3">
        <v>64.019704320000002</v>
      </c>
      <c r="W65" s="23">
        <v>42224</v>
      </c>
      <c r="X65" s="24">
        <v>8.056534000000001</v>
      </c>
      <c r="Z65" s="3">
        <v>227.65780224000002</v>
      </c>
      <c r="AA65" s="23">
        <v>42225.479861111111</v>
      </c>
      <c r="AB65" s="26">
        <v>67.853440000000035</v>
      </c>
    </row>
    <row r="66" spans="1:28" x14ac:dyDescent="0.2">
      <c r="A66" s="19">
        <v>42221.864583333336</v>
      </c>
      <c r="B66" s="22">
        <v>756.90359192857113</v>
      </c>
      <c r="C66" s="22">
        <v>162.46602642857141</v>
      </c>
      <c r="D66" s="22"/>
      <c r="E66" s="22"/>
      <c r="F66" s="22"/>
      <c r="G66" s="22"/>
      <c r="H66" s="22"/>
      <c r="I66" s="22"/>
      <c r="J66" s="22"/>
      <c r="K66" s="22"/>
      <c r="L66" s="22"/>
      <c r="M66" s="22"/>
      <c r="V66" s="3">
        <v>79.356752640000011</v>
      </c>
      <c r="W66" s="23">
        <v>42224</v>
      </c>
      <c r="X66" s="24">
        <v>262.76974000000001</v>
      </c>
      <c r="Z66" s="3">
        <v>298.74252672</v>
      </c>
      <c r="AA66" s="27">
        <v>42225.501388888886</v>
      </c>
      <c r="AB66" s="26">
        <v>65.600302999999997</v>
      </c>
    </row>
    <row r="67" spans="1:28" x14ac:dyDescent="0.2">
      <c r="A67" s="19">
        <v>42221.875</v>
      </c>
      <c r="B67" s="22">
        <v>708.64043471428545</v>
      </c>
      <c r="C67" s="22">
        <v>152.50472214285716</v>
      </c>
      <c r="D67" s="22"/>
      <c r="E67" s="22"/>
      <c r="F67" s="22"/>
      <c r="G67" s="22"/>
      <c r="H67" s="22"/>
      <c r="I67" s="22"/>
      <c r="J67" s="22"/>
      <c r="K67" s="22"/>
      <c r="L67" s="22"/>
      <c r="M67" s="22"/>
      <c r="V67" s="3">
        <v>164.08871424</v>
      </c>
      <c r="W67" s="23">
        <v>42224.243055555555</v>
      </c>
      <c r="X67" s="24">
        <v>1.3896158000000001</v>
      </c>
      <c r="Z67" s="3">
        <v>246.34228608000001</v>
      </c>
      <c r="AA67" s="23">
        <v>42225.524305555555</v>
      </c>
      <c r="AB67" s="26">
        <v>84.894599999999969</v>
      </c>
    </row>
    <row r="68" spans="1:28" x14ac:dyDescent="0.2">
      <c r="A68" s="19">
        <v>42221.885416666664</v>
      </c>
      <c r="B68" s="22">
        <v>660.37727749999965</v>
      </c>
      <c r="C68" s="22">
        <v>142.54341785714283</v>
      </c>
      <c r="D68" s="22"/>
      <c r="E68" s="22"/>
      <c r="F68" s="22"/>
      <c r="G68" s="22"/>
      <c r="H68" s="22"/>
      <c r="I68" s="22"/>
      <c r="J68" s="22"/>
      <c r="K68" s="22"/>
      <c r="L68" s="22"/>
      <c r="M68" s="22"/>
      <c r="V68" s="3">
        <v>189.59681664000001</v>
      </c>
      <c r="W68" s="23">
        <v>42224.25</v>
      </c>
      <c r="X68" s="24">
        <v>3.5742200000000008</v>
      </c>
      <c r="Z68" s="3">
        <v>272.47803264000004</v>
      </c>
      <c r="AA68" s="23">
        <v>42225.552083333336</v>
      </c>
      <c r="AB68" s="26">
        <v>63.566540000000003</v>
      </c>
    </row>
    <row r="69" spans="1:28" x14ac:dyDescent="0.2">
      <c r="A69" s="19">
        <v>42221.895833333336</v>
      </c>
      <c r="B69" s="22">
        <v>612.11412028571408</v>
      </c>
      <c r="C69" s="22">
        <v>132.58211357142861</v>
      </c>
      <c r="D69" s="22"/>
      <c r="E69" s="22"/>
      <c r="F69" s="22"/>
      <c r="G69" s="22"/>
      <c r="H69" s="22"/>
      <c r="I69" s="22"/>
      <c r="J69" s="22"/>
      <c r="K69" s="22"/>
      <c r="L69" s="22"/>
      <c r="M69" s="22"/>
      <c r="V69" s="3">
        <v>91.780888320000003</v>
      </c>
      <c r="W69" s="23">
        <v>42224.286805555559</v>
      </c>
      <c r="X69" s="24">
        <v>5.1988300000000001</v>
      </c>
      <c r="Z69" s="3">
        <v>298.74252672</v>
      </c>
      <c r="AA69" s="27">
        <v>42225.628472222219</v>
      </c>
      <c r="AB69" s="26">
        <v>57.376643299999955</v>
      </c>
    </row>
    <row r="70" spans="1:28" x14ac:dyDescent="0.2">
      <c r="A70" s="19">
        <v>42221.90625</v>
      </c>
      <c r="B70" s="22">
        <v>563.85096307142828</v>
      </c>
      <c r="C70" s="22">
        <v>122.6208092857143</v>
      </c>
      <c r="D70" s="22"/>
      <c r="E70" s="22"/>
      <c r="F70" s="22"/>
      <c r="G70" s="22"/>
      <c r="H70" s="22"/>
      <c r="I70" s="22"/>
      <c r="J70" s="22"/>
      <c r="K70" s="22"/>
      <c r="L70" s="22"/>
      <c r="M70" s="22"/>
      <c r="V70" s="3">
        <v>189.38760192000004</v>
      </c>
      <c r="W70" s="23">
        <v>42224.291666666664</v>
      </c>
      <c r="X70" s="24">
        <v>0.44109279999999995</v>
      </c>
      <c r="Z70" s="28">
        <v>295.82961408</v>
      </c>
      <c r="AA70" s="29">
        <v>42225.638888888891</v>
      </c>
      <c r="AB70" s="26">
        <v>69.804990000000032</v>
      </c>
    </row>
    <row r="71" spans="1:28" x14ac:dyDescent="0.2">
      <c r="A71" s="19">
        <v>42221.916666666664</v>
      </c>
      <c r="B71" s="22">
        <v>515.58780585714248</v>
      </c>
      <c r="C71" s="22">
        <v>112.65950500000002</v>
      </c>
      <c r="D71" s="22"/>
      <c r="E71" s="22"/>
      <c r="F71" s="22"/>
      <c r="G71" s="22"/>
      <c r="H71" s="22"/>
      <c r="I71" s="22"/>
      <c r="J71" s="22"/>
      <c r="K71" s="22"/>
      <c r="L71" s="22"/>
      <c r="M71" s="22"/>
      <c r="V71" s="3">
        <v>93.824755199999998</v>
      </c>
      <c r="W71" s="23">
        <v>42224.317361111112</v>
      </c>
      <c r="X71" s="24">
        <v>4.4153700000000002</v>
      </c>
      <c r="Z71" s="3">
        <v>246.11697792000004</v>
      </c>
      <c r="AA71" s="23">
        <v>42225.673611111109</v>
      </c>
      <c r="AB71" s="26">
        <v>66.540339999999986</v>
      </c>
    </row>
    <row r="72" spans="1:28" x14ac:dyDescent="0.2">
      <c r="A72" s="19">
        <v>42221.927083333336</v>
      </c>
      <c r="B72" s="22">
        <v>467.32464864285703</v>
      </c>
      <c r="C72" s="22">
        <v>102.69820071428575</v>
      </c>
      <c r="D72" s="22"/>
      <c r="E72" s="22"/>
      <c r="F72" s="22"/>
      <c r="G72" s="22"/>
      <c r="H72" s="22"/>
      <c r="I72" s="22"/>
      <c r="J72" s="22"/>
      <c r="K72" s="22"/>
      <c r="L72" s="22"/>
      <c r="M72" s="22"/>
      <c r="V72" s="3">
        <v>101.08289664000002</v>
      </c>
      <c r="W72" s="23">
        <v>42224.333333333336</v>
      </c>
      <c r="X72" s="24">
        <v>4.3296700000000001</v>
      </c>
      <c r="Z72" s="3">
        <v>298.53331200000002</v>
      </c>
      <c r="AA72" s="27">
        <v>42225.6875</v>
      </c>
      <c r="AB72" s="26">
        <v>81.749479999999991</v>
      </c>
    </row>
    <row r="73" spans="1:28" x14ac:dyDescent="0.2">
      <c r="A73" s="19">
        <v>42221.9375</v>
      </c>
      <c r="B73" s="22">
        <v>419.06149142857089</v>
      </c>
      <c r="C73" s="22">
        <v>92.736896428571427</v>
      </c>
      <c r="D73" s="22"/>
      <c r="E73" s="22"/>
      <c r="F73" s="22"/>
      <c r="G73" s="22"/>
      <c r="H73" s="22"/>
      <c r="I73" s="22"/>
      <c r="J73" s="22"/>
      <c r="K73" s="22"/>
      <c r="L73" s="22"/>
      <c r="M73" s="22"/>
      <c r="V73" s="3">
        <v>162.86561280000001</v>
      </c>
      <c r="W73" s="23">
        <v>42224.347222222219</v>
      </c>
      <c r="X73" s="24">
        <v>20.050819999999998</v>
      </c>
      <c r="Z73" s="3">
        <v>333.21467520000004</v>
      </c>
      <c r="AA73" s="27">
        <v>42225.690972222219</v>
      </c>
      <c r="AB73" s="26">
        <v>106.61335999999994</v>
      </c>
    </row>
    <row r="74" spans="1:28" x14ac:dyDescent="0.2">
      <c r="A74" s="19">
        <v>42221.947916666664</v>
      </c>
      <c r="B74" s="22">
        <v>370.79833421428543</v>
      </c>
      <c r="C74" s="22">
        <v>82.775592142857164</v>
      </c>
      <c r="D74" s="22"/>
      <c r="E74" s="22"/>
      <c r="F74" s="22"/>
      <c r="G74" s="22"/>
      <c r="H74" s="22"/>
      <c r="I74" s="22"/>
      <c r="J74" s="22"/>
      <c r="K74" s="22"/>
      <c r="L74" s="22"/>
      <c r="M74" s="22"/>
      <c r="V74" s="3">
        <v>79.356752640000011</v>
      </c>
      <c r="W74" s="23">
        <v>42224.375</v>
      </c>
      <c r="X74" s="24">
        <v>147.12528</v>
      </c>
      <c r="Z74" s="3">
        <v>333.21467520000004</v>
      </c>
      <c r="AA74" s="23">
        <v>42225.690972222219</v>
      </c>
      <c r="AB74" s="26">
        <v>108.49569000000008</v>
      </c>
    </row>
    <row r="75" spans="1:28" x14ac:dyDescent="0.2">
      <c r="A75" s="19">
        <v>42221.958333333336</v>
      </c>
      <c r="B75" s="22">
        <v>322.53517699999998</v>
      </c>
      <c r="C75" s="22">
        <v>72.814287857142887</v>
      </c>
      <c r="D75" s="22"/>
      <c r="E75" s="22"/>
      <c r="F75" s="22"/>
      <c r="G75" s="22"/>
      <c r="H75" s="22"/>
      <c r="I75" s="22"/>
      <c r="J75" s="22"/>
      <c r="K75" s="22"/>
      <c r="L75" s="22"/>
      <c r="M75" s="22"/>
      <c r="V75" s="3">
        <v>157.55477760000002</v>
      </c>
      <c r="W75" s="23">
        <v>42224.413194444445</v>
      </c>
      <c r="X75" s="24">
        <v>13.432809999999998</v>
      </c>
      <c r="Z75" s="3">
        <v>345.79974528000002</v>
      </c>
      <c r="AA75" s="27">
        <v>42225.743055555555</v>
      </c>
      <c r="AB75" s="26">
        <v>85.891920000000027</v>
      </c>
    </row>
    <row r="76" spans="1:28" x14ac:dyDescent="0.2">
      <c r="A76" s="19">
        <v>42221.96875</v>
      </c>
      <c r="B76" s="22">
        <v>316.68962753571418</v>
      </c>
      <c r="C76" s="22">
        <v>62.852983571428595</v>
      </c>
      <c r="D76" s="22"/>
      <c r="E76" s="22"/>
      <c r="F76" s="22"/>
      <c r="G76" s="22"/>
      <c r="H76" s="22"/>
      <c r="I76" s="22"/>
      <c r="J76" s="22"/>
      <c r="K76" s="22"/>
      <c r="L76" s="22"/>
      <c r="M76" s="22"/>
      <c r="V76" s="3">
        <v>103.15895039999999</v>
      </c>
      <c r="W76" s="23">
        <v>42224.420138888891</v>
      </c>
      <c r="X76" s="24">
        <v>4.1198500000000005</v>
      </c>
      <c r="Z76" s="3">
        <v>298.74252672</v>
      </c>
      <c r="AA76" s="27">
        <v>42225.75</v>
      </c>
      <c r="AB76" s="26">
        <v>50.495425000000012</v>
      </c>
    </row>
    <row r="77" spans="1:28" x14ac:dyDescent="0.2">
      <c r="A77" s="19">
        <v>42221.979166666664</v>
      </c>
      <c r="B77" s="22">
        <v>310.8440780714285</v>
      </c>
      <c r="C77" s="22">
        <v>52.891679285714318</v>
      </c>
      <c r="D77" s="22"/>
      <c r="E77" s="22"/>
      <c r="F77" s="22"/>
      <c r="G77" s="22"/>
      <c r="H77" s="22"/>
      <c r="I77" s="22"/>
      <c r="J77" s="22"/>
      <c r="K77" s="22"/>
      <c r="L77" s="22"/>
      <c r="M77" s="22"/>
      <c r="V77" s="3">
        <v>92.376345600000008</v>
      </c>
      <c r="W77" s="23">
        <v>42224.465277777781</v>
      </c>
      <c r="X77" s="24">
        <v>4.171157</v>
      </c>
      <c r="Z77" s="3">
        <v>377.61647615999999</v>
      </c>
      <c r="AA77" s="27">
        <v>42225.767361111109</v>
      </c>
      <c r="AB77" s="26">
        <v>98.325669999999946</v>
      </c>
    </row>
    <row r="78" spans="1:28" x14ac:dyDescent="0.2">
      <c r="A78" s="19">
        <v>42221.989583333336</v>
      </c>
      <c r="B78" s="22">
        <v>304.99852860714293</v>
      </c>
      <c r="C78" s="22">
        <v>42.930374999999998</v>
      </c>
      <c r="D78" s="22"/>
      <c r="E78" s="22"/>
      <c r="F78" s="22"/>
      <c r="G78" s="22"/>
      <c r="H78" s="22"/>
      <c r="I78" s="22"/>
      <c r="J78" s="22"/>
      <c r="K78" s="22"/>
      <c r="L78" s="22"/>
      <c r="M78" s="22"/>
      <c r="V78" s="3">
        <v>164.08871424</v>
      </c>
      <c r="W78" s="23">
        <v>42224.46875</v>
      </c>
      <c r="X78" s="24">
        <v>0.61269979999999991</v>
      </c>
      <c r="Z78" s="3">
        <v>421.32625920000004</v>
      </c>
      <c r="AA78" s="27">
        <v>42225.795138888891</v>
      </c>
      <c r="AB78" s="26">
        <v>271.59519</v>
      </c>
    </row>
    <row r="79" spans="1:28" x14ac:dyDescent="0.2">
      <c r="A79" s="19">
        <v>42222</v>
      </c>
      <c r="B79" s="22">
        <v>299.15297914285713</v>
      </c>
      <c r="C79" s="22">
        <v>42.203546111111116</v>
      </c>
      <c r="D79" s="22">
        <v>1.2764949999999995</v>
      </c>
      <c r="E79" s="22"/>
      <c r="F79" s="22"/>
      <c r="G79" s="22"/>
      <c r="H79" s="22"/>
      <c r="I79" s="22"/>
      <c r="J79" s="22"/>
      <c r="K79" s="22"/>
      <c r="L79" s="22"/>
      <c r="M79" s="22"/>
      <c r="V79" s="3">
        <v>151.58411136000001</v>
      </c>
      <c r="W79" s="23">
        <v>42224.475694444445</v>
      </c>
      <c r="X79" s="24">
        <v>11.039640000000002</v>
      </c>
      <c r="Z79" s="3">
        <v>298.74252672</v>
      </c>
      <c r="AA79" s="27">
        <v>42225.876388888886</v>
      </c>
      <c r="AB79" s="26">
        <v>59.316836300000034</v>
      </c>
    </row>
    <row r="80" spans="1:28" x14ac:dyDescent="0.2">
      <c r="A80" s="19">
        <v>42222.010416666664</v>
      </c>
      <c r="B80" s="22">
        <v>293.3074296785714</v>
      </c>
      <c r="C80" s="22">
        <v>41.476717222222234</v>
      </c>
      <c r="D80" s="22">
        <v>3.1128384897857959</v>
      </c>
      <c r="E80" s="22"/>
      <c r="F80" s="22"/>
      <c r="G80" s="22"/>
      <c r="H80" s="22"/>
      <c r="I80" s="22"/>
      <c r="J80" s="22"/>
      <c r="K80" s="22"/>
      <c r="L80" s="22"/>
      <c r="M80" s="22"/>
      <c r="V80" s="3">
        <v>176.56113024000001</v>
      </c>
      <c r="W80" s="23">
        <v>42224.493055555555</v>
      </c>
      <c r="X80" s="24">
        <v>22.093409999999995</v>
      </c>
      <c r="Z80" s="3">
        <v>196.05028608000001</v>
      </c>
      <c r="AA80" s="23">
        <v>42226</v>
      </c>
      <c r="AB80" s="26">
        <v>6.2087270000000103</v>
      </c>
    </row>
    <row r="81" spans="1:28" x14ac:dyDescent="0.2">
      <c r="A81" s="19">
        <v>42222.020833333336</v>
      </c>
      <c r="B81" s="22">
        <v>287.46188021428577</v>
      </c>
      <c r="C81" s="22">
        <v>40.749888333333338</v>
      </c>
      <c r="D81" s="22">
        <v>4.9491819795715921</v>
      </c>
      <c r="E81" s="22"/>
      <c r="F81" s="22"/>
      <c r="G81" s="22"/>
      <c r="H81" s="22"/>
      <c r="I81" s="22"/>
      <c r="J81" s="22"/>
      <c r="K81" s="22"/>
      <c r="L81" s="22"/>
      <c r="M81" s="22"/>
      <c r="V81" s="3">
        <v>63.826583039999996</v>
      </c>
      <c r="W81" s="23">
        <v>42224.520833333336</v>
      </c>
      <c r="X81" s="24">
        <v>7.8770169999999995</v>
      </c>
      <c r="Z81" s="3">
        <v>204.48324864000003</v>
      </c>
      <c r="AA81" s="23">
        <v>42226</v>
      </c>
      <c r="AB81" s="26">
        <v>8.1900890000000004</v>
      </c>
    </row>
    <row r="82" spans="1:28" x14ac:dyDescent="0.2">
      <c r="A82" s="19">
        <v>42222.03125</v>
      </c>
      <c r="B82" s="22">
        <v>281.61633074999986</v>
      </c>
      <c r="C82" s="22">
        <v>40.023059444444449</v>
      </c>
      <c r="D82" s="22">
        <v>6.7855254693573883</v>
      </c>
      <c r="E82" s="22"/>
      <c r="F82" s="22"/>
      <c r="G82" s="22"/>
      <c r="H82" s="22"/>
      <c r="I82" s="22"/>
      <c r="J82" s="22"/>
      <c r="K82" s="22"/>
      <c r="L82" s="22"/>
      <c r="M82" s="22"/>
      <c r="V82" s="3">
        <v>189.38760192000004</v>
      </c>
      <c r="W82" s="23">
        <v>42224.520833333336</v>
      </c>
      <c r="X82" s="24">
        <v>1.5926158000000001</v>
      </c>
      <c r="Z82" s="3">
        <v>298.74252672</v>
      </c>
      <c r="AA82" s="27">
        <v>42226.382638888892</v>
      </c>
      <c r="AB82" s="26">
        <v>79.433542999999958</v>
      </c>
    </row>
    <row r="83" spans="1:28" x14ac:dyDescent="0.2">
      <c r="A83" s="19">
        <v>42222.041666666664</v>
      </c>
      <c r="B83" s="22">
        <v>275.77078128571418</v>
      </c>
      <c r="C83" s="22">
        <v>39.29623055555556</v>
      </c>
      <c r="D83" s="22">
        <v>8.6218689591431819</v>
      </c>
      <c r="E83" s="22"/>
      <c r="F83" s="22"/>
      <c r="G83" s="22"/>
      <c r="H83" s="22"/>
      <c r="I83" s="22"/>
      <c r="J83" s="22"/>
      <c r="K83" s="22"/>
      <c r="L83" s="22"/>
      <c r="M83" s="22"/>
      <c r="V83" s="3">
        <v>147.54465792000002</v>
      </c>
      <c r="W83" s="23">
        <v>42224.569444444445</v>
      </c>
      <c r="X83" s="24">
        <v>8.3552699999999991</v>
      </c>
      <c r="Z83" s="3">
        <v>196.87105152000001</v>
      </c>
      <c r="AA83" s="23">
        <v>42226.402777777781</v>
      </c>
      <c r="AB83" s="26">
        <v>23.663290000000018</v>
      </c>
    </row>
    <row r="84" spans="1:28" x14ac:dyDescent="0.2">
      <c r="A84" s="19">
        <v>42222.052083333336</v>
      </c>
      <c r="B84" s="22">
        <v>269.9252318214285</v>
      </c>
      <c r="C84" s="22">
        <v>38.569401666666685</v>
      </c>
      <c r="D84" s="22">
        <v>10.458212448928981</v>
      </c>
      <c r="E84" s="22"/>
      <c r="F84" s="22"/>
      <c r="G84" s="22"/>
      <c r="H84" s="22"/>
      <c r="I84" s="22"/>
      <c r="J84" s="22"/>
      <c r="K84" s="22"/>
      <c r="L84" s="22"/>
      <c r="M84" s="22"/>
      <c r="V84" s="3">
        <v>12.536789760000001</v>
      </c>
      <c r="W84" s="23">
        <v>42224.576388888891</v>
      </c>
      <c r="X84" s="24">
        <v>42.744759999999999</v>
      </c>
      <c r="Z84" s="3">
        <v>345.71927808000004</v>
      </c>
      <c r="AA84" s="23">
        <v>42226.425694444442</v>
      </c>
      <c r="AB84" s="26">
        <v>66.167351699999955</v>
      </c>
    </row>
    <row r="85" spans="1:28" x14ac:dyDescent="0.2">
      <c r="A85" s="19">
        <v>42222.0625</v>
      </c>
      <c r="B85" s="22">
        <v>264.07968235714281</v>
      </c>
      <c r="C85" s="22">
        <v>37.842572777777789</v>
      </c>
      <c r="D85" s="22">
        <v>12.294555938714772</v>
      </c>
      <c r="E85" s="22"/>
      <c r="F85" s="22"/>
      <c r="G85" s="22"/>
      <c r="H85" s="22"/>
      <c r="I85" s="22"/>
      <c r="J85" s="22"/>
      <c r="K85" s="22"/>
      <c r="L85" s="22"/>
      <c r="M85" s="22"/>
      <c r="V85" s="3">
        <v>16.350935040000003</v>
      </c>
      <c r="W85" s="23">
        <v>42224.607638888891</v>
      </c>
      <c r="X85" s="24">
        <v>6.8448400000000005</v>
      </c>
      <c r="Z85" s="3">
        <v>214.42899456000004</v>
      </c>
      <c r="AA85" s="23">
        <v>42226.440972222219</v>
      </c>
      <c r="AB85" s="26">
        <v>19.192450000000008</v>
      </c>
    </row>
    <row r="86" spans="1:28" x14ac:dyDescent="0.2">
      <c r="A86" s="19">
        <v>42222.072916666664</v>
      </c>
      <c r="B86" s="22">
        <v>258.23413289285725</v>
      </c>
      <c r="C86" s="22">
        <v>37.1157438888889</v>
      </c>
      <c r="D86" s="22">
        <v>14.13089942850057</v>
      </c>
      <c r="E86" s="22"/>
      <c r="F86" s="22"/>
      <c r="G86" s="22"/>
      <c r="H86" s="22"/>
      <c r="I86" s="22"/>
      <c r="J86" s="22"/>
      <c r="K86" s="22"/>
      <c r="L86" s="22"/>
      <c r="M86" s="22"/>
      <c r="V86" s="3">
        <v>164.08871424</v>
      </c>
      <c r="W86" s="23">
        <v>42224.708333333336</v>
      </c>
      <c r="X86" s="24">
        <v>0.46408679999999991</v>
      </c>
      <c r="Z86" s="3">
        <v>377.05320576000003</v>
      </c>
      <c r="AA86" s="27">
        <v>42226.46875</v>
      </c>
      <c r="AB86" s="26">
        <v>59.102377999999959</v>
      </c>
    </row>
    <row r="87" spans="1:28" x14ac:dyDescent="0.2">
      <c r="A87" s="19">
        <v>42222.083333333336</v>
      </c>
      <c r="B87" s="22">
        <v>252.38858342857128</v>
      </c>
      <c r="C87" s="22">
        <v>36.388915000000011</v>
      </c>
      <c r="D87" s="22">
        <v>15.967242918286365</v>
      </c>
      <c r="E87" s="22"/>
      <c r="F87" s="22"/>
      <c r="G87" s="22"/>
      <c r="H87" s="22"/>
      <c r="I87" s="22"/>
      <c r="J87" s="22"/>
      <c r="K87" s="22"/>
      <c r="L87" s="22"/>
      <c r="M87" s="22"/>
      <c r="V87" s="3">
        <v>189.38760192000004</v>
      </c>
      <c r="W87" s="23">
        <v>42224.770833333336</v>
      </c>
      <c r="X87" s="24">
        <v>0.72061580000000014</v>
      </c>
      <c r="Z87" s="3">
        <v>227.65780224000002</v>
      </c>
      <c r="AA87" s="23">
        <v>42226.475694444445</v>
      </c>
      <c r="AB87" s="26">
        <v>24.807636000000031</v>
      </c>
    </row>
    <row r="88" spans="1:28" x14ac:dyDescent="0.2">
      <c r="A88" s="19">
        <v>42222.09375</v>
      </c>
      <c r="B88" s="22">
        <v>246.54303396428568</v>
      </c>
      <c r="C88" s="22">
        <v>35.662086111111122</v>
      </c>
      <c r="D88" s="22">
        <v>17.80358640807216</v>
      </c>
      <c r="E88" s="22"/>
      <c r="F88" s="22"/>
      <c r="G88" s="22"/>
      <c r="H88" s="22"/>
      <c r="I88" s="22"/>
      <c r="J88" s="22"/>
      <c r="K88" s="22"/>
      <c r="L88" s="22"/>
      <c r="M88" s="22"/>
      <c r="V88" s="3">
        <v>101.08289664000002</v>
      </c>
      <c r="W88" s="23">
        <v>42224.809027777781</v>
      </c>
      <c r="X88" s="24">
        <v>3.1533800000000003</v>
      </c>
      <c r="Z88" s="3">
        <v>227.65780224000002</v>
      </c>
      <c r="AA88" s="23">
        <v>42226.475694444445</v>
      </c>
      <c r="AB88" s="26">
        <v>24.671234000000013</v>
      </c>
    </row>
    <row r="89" spans="1:28" x14ac:dyDescent="0.2">
      <c r="A89" s="19">
        <v>42222.104166666664</v>
      </c>
      <c r="B89" s="22">
        <v>240.69748449999994</v>
      </c>
      <c r="C89" s="22">
        <v>34.935257222222241</v>
      </c>
      <c r="D89" s="22">
        <v>19.639929897857957</v>
      </c>
      <c r="E89" s="22"/>
      <c r="F89" s="22"/>
      <c r="G89" s="22"/>
      <c r="H89" s="22"/>
      <c r="I89" s="22"/>
      <c r="J89" s="22"/>
      <c r="K89" s="22"/>
      <c r="L89" s="22"/>
      <c r="M89" s="22"/>
      <c r="V89" s="3">
        <v>189.59681664000001</v>
      </c>
      <c r="W89" s="23">
        <v>42224.8125</v>
      </c>
      <c r="X89" s="24">
        <v>42.7209</v>
      </c>
      <c r="Y89" s="31">
        <v>31.043200000000041</v>
      </c>
      <c r="Z89" s="3">
        <v>421.32625920000004</v>
      </c>
      <c r="AA89" s="23">
        <v>42226.482638888891</v>
      </c>
      <c r="AB89" s="26">
        <v>326.69550000000015</v>
      </c>
    </row>
    <row r="90" spans="1:28" x14ac:dyDescent="0.2">
      <c r="A90" s="19">
        <v>42222.114583333336</v>
      </c>
      <c r="B90" s="22">
        <v>234.85193503571409</v>
      </c>
      <c r="C90" s="22">
        <v>34.208428333333359</v>
      </c>
      <c r="D90" s="22">
        <v>21.476273387643754</v>
      </c>
      <c r="E90" s="22"/>
      <c r="F90" s="22"/>
      <c r="G90" s="22"/>
      <c r="H90" s="22"/>
      <c r="I90" s="22"/>
      <c r="J90" s="22"/>
      <c r="K90" s="22"/>
      <c r="L90" s="22"/>
      <c r="M90" s="22"/>
      <c r="V90" s="3">
        <v>93.824755199999998</v>
      </c>
      <c r="W90" s="23">
        <v>42224.822916666664</v>
      </c>
      <c r="X90" s="24">
        <v>4.282379999999999</v>
      </c>
      <c r="Y90" s="4" t="s">
        <v>40</v>
      </c>
      <c r="Z90" s="30">
        <v>421.48719360000001</v>
      </c>
      <c r="AA90" s="23">
        <v>42226.495138888888</v>
      </c>
      <c r="AB90" s="26">
        <v>140.99519000000004</v>
      </c>
    </row>
    <row r="91" spans="1:28" x14ac:dyDescent="0.2">
      <c r="A91" s="19">
        <v>42222.125</v>
      </c>
      <c r="B91" s="22">
        <v>229.00638557142852</v>
      </c>
      <c r="C91" s="22">
        <v>33.48159944444447</v>
      </c>
      <c r="D91" s="22">
        <v>23.312616877429551</v>
      </c>
      <c r="E91" s="22"/>
      <c r="F91" s="22"/>
      <c r="G91" s="22"/>
      <c r="H91" s="22"/>
      <c r="I91" s="22"/>
      <c r="J91" s="22"/>
      <c r="K91" s="22"/>
      <c r="L91" s="22"/>
      <c r="M91" s="22"/>
      <c r="V91" s="3">
        <v>91.780888320000003</v>
      </c>
      <c r="W91" s="23">
        <v>42224.844444444447</v>
      </c>
      <c r="X91" s="24">
        <v>4.3073200000000007</v>
      </c>
      <c r="Z91" s="3">
        <v>246.34228608000001</v>
      </c>
      <c r="AA91" s="23">
        <v>42226.506944444445</v>
      </c>
      <c r="AB91" s="26">
        <v>148.67412000000002</v>
      </c>
    </row>
    <row r="92" spans="1:28" x14ac:dyDescent="0.2">
      <c r="A92" s="19">
        <v>42222.135416666664</v>
      </c>
      <c r="B92" s="22">
        <v>223.1608361071427</v>
      </c>
      <c r="C92" s="22">
        <v>32.754770555555581</v>
      </c>
      <c r="D92" s="22">
        <v>25.148960367215352</v>
      </c>
      <c r="E92" s="22"/>
      <c r="F92" s="22"/>
      <c r="G92" s="22"/>
      <c r="H92" s="22"/>
      <c r="I92" s="22"/>
      <c r="J92" s="22"/>
      <c r="K92" s="22"/>
      <c r="L92" s="22"/>
      <c r="M92" s="22"/>
      <c r="V92" s="3">
        <v>164.08871424</v>
      </c>
      <c r="W92" s="23">
        <v>42224.944444444445</v>
      </c>
      <c r="X92" s="24">
        <v>0.4540867999999999</v>
      </c>
      <c r="Z92" s="3">
        <v>377.61647615999999</v>
      </c>
      <c r="AA92" s="27">
        <v>42226.527777777781</v>
      </c>
      <c r="AB92" s="26">
        <v>83.051609999999982</v>
      </c>
    </row>
    <row r="93" spans="1:28" x14ac:dyDescent="0.2">
      <c r="A93" s="19">
        <v>42222.145833333336</v>
      </c>
      <c r="B93" s="22">
        <v>217.31528664285705</v>
      </c>
      <c r="C93" s="22">
        <v>32.027941666666699</v>
      </c>
      <c r="D93" s="22">
        <v>26.985303857001149</v>
      </c>
      <c r="E93" s="22"/>
      <c r="F93" s="22"/>
      <c r="G93" s="22"/>
      <c r="H93" s="22"/>
      <c r="I93" s="22"/>
      <c r="J93" s="22"/>
      <c r="K93" s="22"/>
      <c r="L93" s="22"/>
      <c r="M93" s="22"/>
      <c r="V93" s="3">
        <v>189.38760192000004</v>
      </c>
      <c r="W93" s="23">
        <v>42224.972222222219</v>
      </c>
      <c r="X93" s="24">
        <v>0.68998280000000023</v>
      </c>
      <c r="Z93" s="3">
        <v>272.47803264000004</v>
      </c>
      <c r="AA93" s="23">
        <v>42226.559027777781</v>
      </c>
      <c r="AB93" s="26">
        <v>148.69299000000007</v>
      </c>
    </row>
    <row r="94" spans="1:28" x14ac:dyDescent="0.2">
      <c r="A94" s="19">
        <v>42222.15625</v>
      </c>
      <c r="B94" s="22">
        <v>211.46973717857139</v>
      </c>
      <c r="C94" s="22">
        <v>31.301112777777806</v>
      </c>
      <c r="D94" s="22">
        <v>28.821647346786946</v>
      </c>
      <c r="E94" s="22"/>
      <c r="F94" s="22"/>
      <c r="G94" s="22"/>
      <c r="H94" s="22"/>
      <c r="I94" s="22"/>
      <c r="J94" s="22"/>
      <c r="K94" s="22"/>
      <c r="L94" s="22"/>
      <c r="M94" s="22"/>
      <c r="V94" s="3">
        <v>147.54465792000002</v>
      </c>
      <c r="W94" s="23">
        <v>42225</v>
      </c>
      <c r="X94" s="24">
        <v>3.46218</v>
      </c>
      <c r="Z94" s="3">
        <v>345.79974528000002</v>
      </c>
      <c r="AA94" s="27">
        <v>42226.565972222219</v>
      </c>
      <c r="AB94" s="26">
        <v>129.47503</v>
      </c>
    </row>
    <row r="95" spans="1:28" x14ac:dyDescent="0.2">
      <c r="A95" s="19">
        <v>42222.166666666664</v>
      </c>
      <c r="B95" s="22">
        <v>205.62418771428565</v>
      </c>
      <c r="C95" s="22">
        <v>30.574283888888917</v>
      </c>
      <c r="D95" s="22">
        <v>30.65799083657274</v>
      </c>
      <c r="E95" s="22"/>
      <c r="F95" s="22"/>
      <c r="G95" s="22"/>
      <c r="H95" s="22"/>
      <c r="I95" s="22"/>
      <c r="J95" s="22"/>
      <c r="K95" s="22"/>
      <c r="L95" s="22"/>
      <c r="M95" s="22"/>
      <c r="V95" s="3">
        <v>151.58411136000001</v>
      </c>
      <c r="W95" s="23">
        <v>42225</v>
      </c>
      <c r="X95" s="24">
        <v>3.8660600000000001</v>
      </c>
      <c r="Z95" s="3">
        <v>345.79974528000002</v>
      </c>
      <c r="AA95" s="27">
        <v>42226.569444444445</v>
      </c>
      <c r="AB95" s="26">
        <v>112.41439999999989</v>
      </c>
    </row>
    <row r="96" spans="1:28" x14ac:dyDescent="0.2">
      <c r="A96" s="19">
        <v>42222.177083333336</v>
      </c>
      <c r="B96" s="22">
        <v>199.77863824999986</v>
      </c>
      <c r="C96" s="22">
        <v>29.847455000000036</v>
      </c>
      <c r="D96" s="22">
        <v>32.494334326358548</v>
      </c>
      <c r="E96" s="22"/>
      <c r="F96" s="22"/>
      <c r="G96" s="22"/>
      <c r="H96" s="22"/>
      <c r="I96" s="22"/>
      <c r="J96" s="22"/>
      <c r="K96" s="22"/>
      <c r="L96" s="22"/>
      <c r="M96" s="22"/>
      <c r="V96" s="3">
        <v>157.55477760000002</v>
      </c>
      <c r="W96" s="23">
        <v>42225</v>
      </c>
      <c r="X96" s="24">
        <v>2.2722899999999999</v>
      </c>
      <c r="Z96" s="3">
        <v>298.74252672</v>
      </c>
      <c r="AA96" s="27">
        <v>42226.587500000001</v>
      </c>
      <c r="AB96" s="26">
        <v>86.268249999999938</v>
      </c>
    </row>
    <row r="97" spans="1:28" x14ac:dyDescent="0.2">
      <c r="A97" s="19">
        <v>42222.1875</v>
      </c>
      <c r="B97" s="22">
        <v>193.93308878571401</v>
      </c>
      <c r="C97" s="22">
        <v>29.120626111111154</v>
      </c>
      <c r="D97" s="22">
        <v>34.330677816144352</v>
      </c>
      <c r="E97" s="22"/>
      <c r="F97" s="22"/>
      <c r="G97" s="22"/>
      <c r="H97" s="22"/>
      <c r="I97" s="22"/>
      <c r="J97" s="22"/>
      <c r="K97" s="22"/>
      <c r="L97" s="22"/>
      <c r="M97" s="22"/>
      <c r="V97" s="3">
        <v>162.86561280000001</v>
      </c>
      <c r="W97" s="23">
        <v>42225</v>
      </c>
      <c r="X97" s="24">
        <v>2.5261199999999997</v>
      </c>
      <c r="Z97" s="3">
        <v>333.21467520000004</v>
      </c>
      <c r="AA97" s="23">
        <v>42226.611111111109</v>
      </c>
      <c r="AB97" s="26">
        <v>146.84472600000004</v>
      </c>
    </row>
    <row r="98" spans="1:28" x14ac:dyDescent="0.2">
      <c r="A98" s="19">
        <v>42222.197916666664</v>
      </c>
      <c r="B98" s="22">
        <v>188.08753932142838</v>
      </c>
      <c r="C98" s="22">
        <v>28.393797222222261</v>
      </c>
      <c r="D98" s="22">
        <v>36.167021305930135</v>
      </c>
      <c r="E98" s="22"/>
      <c r="F98" s="22"/>
      <c r="G98" s="22"/>
      <c r="H98" s="22"/>
      <c r="I98" s="22"/>
      <c r="J98" s="22"/>
      <c r="K98" s="22"/>
      <c r="L98" s="22"/>
      <c r="M98" s="22"/>
      <c r="V98" s="3">
        <v>176.56113024000001</v>
      </c>
      <c r="W98" s="23">
        <v>42225</v>
      </c>
      <c r="X98" s="24">
        <v>4.8293000000000008</v>
      </c>
      <c r="Z98" s="3">
        <v>345.71927808000004</v>
      </c>
      <c r="AA98" s="23">
        <v>42226.623611111114</v>
      </c>
      <c r="AB98" s="26">
        <v>78.944912299999942</v>
      </c>
    </row>
    <row r="99" spans="1:28" x14ac:dyDescent="0.2">
      <c r="A99" s="19">
        <v>42222.208333333336</v>
      </c>
      <c r="B99" s="22">
        <v>182.24198985714253</v>
      </c>
      <c r="C99" s="22">
        <v>27.666968333333372</v>
      </c>
      <c r="D99" s="22">
        <v>38.003364795715932</v>
      </c>
      <c r="E99" s="22"/>
      <c r="F99" s="22"/>
      <c r="G99" s="22"/>
      <c r="H99" s="22"/>
      <c r="I99" s="22"/>
      <c r="J99" s="22"/>
      <c r="K99" s="22"/>
      <c r="L99" s="22"/>
      <c r="M99" s="22"/>
      <c r="V99" s="3">
        <v>190.16008704000001</v>
      </c>
      <c r="W99" s="23">
        <v>42225</v>
      </c>
      <c r="X99" s="24">
        <v>2.7558499999999997</v>
      </c>
      <c r="Z99" s="3">
        <v>295.82961408</v>
      </c>
      <c r="AA99" s="23">
        <v>42226.628472222219</v>
      </c>
      <c r="AB99" s="26">
        <v>154.82832000000019</v>
      </c>
    </row>
    <row r="100" spans="1:28" x14ac:dyDescent="0.2">
      <c r="A100" s="19">
        <v>42222.21875</v>
      </c>
      <c r="B100" s="22">
        <v>176.39644039285687</v>
      </c>
      <c r="C100" s="22">
        <v>26.940139444444483</v>
      </c>
      <c r="D100" s="22">
        <v>39.839708285501729</v>
      </c>
      <c r="E100" s="22"/>
      <c r="F100" s="22"/>
      <c r="G100" s="22"/>
      <c r="H100" s="22"/>
      <c r="I100" s="22"/>
      <c r="J100" s="22"/>
      <c r="K100" s="22"/>
      <c r="L100" s="22"/>
      <c r="M100" s="22"/>
      <c r="V100" s="3">
        <v>94.24318464000001</v>
      </c>
      <c r="W100" s="23">
        <v>42225.166666666664</v>
      </c>
      <c r="X100" s="24">
        <v>0.48638000000000009</v>
      </c>
      <c r="Z100" s="3">
        <v>377.05320576000003</v>
      </c>
      <c r="AA100" s="27">
        <v>42226.665277777778</v>
      </c>
      <c r="AB100" s="26">
        <v>59.508931299999972</v>
      </c>
    </row>
    <row r="101" spans="1:28" x14ac:dyDescent="0.2">
      <c r="A101" s="19">
        <v>42222.229166666664</v>
      </c>
      <c r="B101" s="22">
        <v>170.55089092857122</v>
      </c>
      <c r="C101" s="22">
        <v>26.213310555555594</v>
      </c>
      <c r="D101" s="22">
        <v>41.676051775287519</v>
      </c>
      <c r="E101" s="22"/>
      <c r="F101" s="22"/>
      <c r="G101" s="22"/>
      <c r="H101" s="22"/>
      <c r="I101" s="22"/>
      <c r="J101" s="22"/>
      <c r="K101" s="22"/>
      <c r="L101" s="22"/>
      <c r="M101" s="22"/>
      <c r="V101" s="3">
        <v>164.08871424</v>
      </c>
      <c r="W101" s="23">
        <v>42225.239583333336</v>
      </c>
      <c r="X101" s="24">
        <v>0.42608679999999993</v>
      </c>
      <c r="Z101" s="30">
        <v>421.48719360000001</v>
      </c>
      <c r="AA101" s="23">
        <v>42226.697222222225</v>
      </c>
      <c r="AB101" s="26">
        <v>124.34113500000007</v>
      </c>
    </row>
    <row r="102" spans="1:28" x14ac:dyDescent="0.2">
      <c r="A102" s="19">
        <v>42222.239583333336</v>
      </c>
      <c r="B102" s="22">
        <v>164.70534146428557</v>
      </c>
      <c r="C102" s="22">
        <v>25.486481666666712</v>
      </c>
      <c r="D102" s="22">
        <v>41.676051775287512</v>
      </c>
      <c r="E102" s="22"/>
      <c r="F102" s="22"/>
      <c r="G102" s="22"/>
      <c r="H102" s="22"/>
      <c r="I102" s="22"/>
      <c r="J102" s="22"/>
      <c r="K102" s="22"/>
      <c r="L102" s="22"/>
      <c r="M102" s="22"/>
      <c r="V102" s="3">
        <v>189.38760192000004</v>
      </c>
      <c r="W102" s="23">
        <v>42225.270833333336</v>
      </c>
      <c r="X102" s="24">
        <v>0.5210537999999999</v>
      </c>
      <c r="Z102" s="3">
        <v>204.43496832000002</v>
      </c>
      <c r="AA102" s="23">
        <v>42226.700694444444</v>
      </c>
      <c r="AB102" s="26">
        <v>1.4369827999999956</v>
      </c>
    </row>
    <row r="103" spans="1:28" x14ac:dyDescent="0.2">
      <c r="A103" s="19">
        <v>42222.25</v>
      </c>
      <c r="B103" s="22">
        <v>158.85979200000003</v>
      </c>
      <c r="C103" s="22">
        <v>24.75965277777782</v>
      </c>
      <c r="D103" s="22">
        <v>78.142597078664039</v>
      </c>
      <c r="E103" s="22"/>
      <c r="F103" s="22"/>
      <c r="G103" s="22"/>
      <c r="H103" s="22"/>
      <c r="I103" s="22"/>
      <c r="J103" s="22"/>
      <c r="K103" s="22"/>
      <c r="L103" s="22"/>
      <c r="M103" s="22"/>
      <c r="V103" s="3">
        <v>91.780888320000003</v>
      </c>
      <c r="W103" s="23">
        <v>42225.311805555553</v>
      </c>
      <c r="X103" s="24">
        <v>3.42475</v>
      </c>
      <c r="Z103" s="3">
        <v>204.43496832000002</v>
      </c>
      <c r="AA103" s="23">
        <v>42226.833333333336</v>
      </c>
      <c r="AB103" s="26">
        <v>1.144293800000014</v>
      </c>
    </row>
    <row r="104" spans="1:28" x14ac:dyDescent="0.2">
      <c r="A104" s="19">
        <v>42222.260416666664</v>
      </c>
      <c r="B104" s="22">
        <v>165.58118600000003</v>
      </c>
      <c r="C104" s="22">
        <v>24.032823888888942</v>
      </c>
      <c r="D104" s="22">
        <v>156.28519415732808</v>
      </c>
      <c r="E104" s="22"/>
      <c r="F104" s="22"/>
      <c r="G104" s="22"/>
      <c r="H104" s="22"/>
      <c r="I104" s="22"/>
      <c r="J104" s="22"/>
      <c r="K104" s="22"/>
      <c r="L104" s="22"/>
      <c r="M104" s="22"/>
      <c r="V104" s="3">
        <v>93.824755199999998</v>
      </c>
      <c r="W104" s="23">
        <v>42225.334027777775</v>
      </c>
      <c r="X104" s="24">
        <v>3.5068999999999999</v>
      </c>
      <c r="Z104" s="3">
        <v>204.43496832000002</v>
      </c>
      <c r="AA104" s="23">
        <v>42227.052083333336</v>
      </c>
      <c r="AB104" s="26">
        <v>0.91309280000000825</v>
      </c>
    </row>
    <row r="105" spans="1:28" x14ac:dyDescent="0.2">
      <c r="A105" s="19">
        <v>42222.270833333336</v>
      </c>
      <c r="B105" s="22">
        <v>172.30258000000001</v>
      </c>
      <c r="C105" s="22">
        <v>23.305994999999999</v>
      </c>
      <c r="D105" s="22">
        <v>338.61792067421101</v>
      </c>
      <c r="E105" s="22"/>
      <c r="F105" s="22"/>
      <c r="G105" s="22"/>
      <c r="H105" s="22"/>
      <c r="I105" s="22"/>
      <c r="J105" s="22"/>
      <c r="K105" s="22"/>
      <c r="L105" s="22"/>
      <c r="M105" s="22"/>
      <c r="V105" s="3">
        <v>101.08289664000002</v>
      </c>
      <c r="W105" s="23">
        <v>42225.354861111111</v>
      </c>
      <c r="X105" s="24">
        <v>2.7935400000000001</v>
      </c>
      <c r="Z105" s="3">
        <v>204.43496832000002</v>
      </c>
      <c r="AA105" s="23">
        <v>42227.329861111109</v>
      </c>
      <c r="AB105" s="26">
        <v>0.72309280000001053</v>
      </c>
    </row>
    <row r="106" spans="1:28" x14ac:dyDescent="0.2">
      <c r="A106" s="19">
        <v>42222.28125</v>
      </c>
      <c r="B106" s="22">
        <v>179.02397400000009</v>
      </c>
      <c r="C106" s="22">
        <v>23.96150999999999</v>
      </c>
      <c r="D106" s="22">
        <v>442.80805011242978</v>
      </c>
      <c r="E106" s="22"/>
      <c r="F106" s="22"/>
      <c r="G106" s="22"/>
      <c r="H106" s="22"/>
      <c r="I106" s="22"/>
      <c r="J106" s="22"/>
      <c r="K106" s="22"/>
      <c r="L106" s="22"/>
      <c r="M106" s="22"/>
      <c r="V106" s="3">
        <v>104.17283712000001</v>
      </c>
      <c r="W106" s="23">
        <v>42225.4375</v>
      </c>
      <c r="X106" s="24">
        <v>1.9481999999999997</v>
      </c>
      <c r="Z106" s="3">
        <v>298.74252672</v>
      </c>
      <c r="AA106" s="27">
        <v>42227.368055555555</v>
      </c>
      <c r="AB106" s="26">
        <v>135.57600599999989</v>
      </c>
    </row>
    <row r="107" spans="1:28" x14ac:dyDescent="0.2">
      <c r="A107" s="19">
        <v>42222.291666666664</v>
      </c>
      <c r="B107" s="22">
        <v>185.74536800000001</v>
      </c>
      <c r="C107" s="22">
        <v>24.617024999999995</v>
      </c>
      <c r="D107" s="22">
        <v>506.88497971693431</v>
      </c>
      <c r="E107" s="22"/>
      <c r="F107" s="22"/>
      <c r="G107" s="22"/>
      <c r="H107" s="22"/>
      <c r="I107" s="22"/>
      <c r="J107" s="22"/>
      <c r="K107" s="22"/>
      <c r="L107" s="22"/>
      <c r="M107" s="22"/>
      <c r="V107" s="3">
        <v>108.95258880000002</v>
      </c>
      <c r="W107" s="23">
        <v>42225.46875</v>
      </c>
      <c r="X107" s="24">
        <v>3.6537599999999992</v>
      </c>
      <c r="Z107" s="3">
        <v>345.71927808000004</v>
      </c>
      <c r="AA107" s="23">
        <v>42227.405555555553</v>
      </c>
      <c r="AB107" s="26">
        <v>95.779013000000077</v>
      </c>
    </row>
    <row r="108" spans="1:28" x14ac:dyDescent="0.2">
      <c r="A108" s="19">
        <v>42222.302083333336</v>
      </c>
      <c r="B108" s="22">
        <v>192.46676199999993</v>
      </c>
      <c r="C108" s="22">
        <v>25.272539999999992</v>
      </c>
      <c r="D108" s="22">
        <v>520.95064719109382</v>
      </c>
      <c r="E108" s="22"/>
      <c r="F108" s="22"/>
      <c r="G108" s="22"/>
      <c r="H108" s="22"/>
      <c r="I108" s="22"/>
      <c r="J108" s="22"/>
      <c r="K108" s="22"/>
      <c r="L108" s="22"/>
      <c r="M108" s="22"/>
      <c r="V108" s="3">
        <v>108.95258880000002</v>
      </c>
      <c r="W108" s="23">
        <v>42225.472222222219</v>
      </c>
      <c r="X108" s="24">
        <v>3.1779299999999999</v>
      </c>
      <c r="Z108" s="3">
        <v>295.82961408</v>
      </c>
      <c r="AA108" s="23">
        <v>42227.411111111112</v>
      </c>
      <c r="AB108" s="26">
        <v>199.86239000000006</v>
      </c>
    </row>
    <row r="109" spans="1:28" x14ac:dyDescent="0.2">
      <c r="A109" s="19">
        <v>42222.3125</v>
      </c>
      <c r="B109" s="22">
        <v>199.18815600000002</v>
      </c>
      <c r="C109" s="22">
        <v>25.92805499999999</v>
      </c>
      <c r="D109" s="22">
        <v>520.95064719109382</v>
      </c>
      <c r="E109" s="22"/>
      <c r="F109" s="22"/>
      <c r="G109" s="22"/>
      <c r="H109" s="22"/>
      <c r="I109" s="22"/>
      <c r="J109" s="22"/>
      <c r="K109" s="22"/>
      <c r="L109" s="22"/>
      <c r="M109" s="22"/>
      <c r="V109" s="3">
        <v>63.826583039999996</v>
      </c>
      <c r="W109" s="23">
        <v>42225.484027777777</v>
      </c>
      <c r="X109" s="24">
        <v>3.2051380000000003</v>
      </c>
      <c r="Z109" s="3">
        <v>295.82961408</v>
      </c>
      <c r="AA109" s="23">
        <v>42227.411111111112</v>
      </c>
      <c r="AB109" s="26">
        <v>215.0068</v>
      </c>
    </row>
    <row r="110" spans="1:28" x14ac:dyDescent="0.2">
      <c r="A110" s="19">
        <v>42222.322916666664</v>
      </c>
      <c r="B110" s="22">
        <v>205.90954999999994</v>
      </c>
      <c r="C110" s="22">
        <v>26.583569999999987</v>
      </c>
      <c r="D110" s="22">
        <v>494.60257897831281</v>
      </c>
      <c r="E110" s="22"/>
      <c r="F110" s="22"/>
      <c r="G110" s="22"/>
      <c r="H110" s="22"/>
      <c r="I110" s="22"/>
      <c r="J110" s="22"/>
      <c r="K110" s="22"/>
      <c r="L110" s="22"/>
      <c r="M110" s="22"/>
      <c r="V110" s="3">
        <v>94.24318464000001</v>
      </c>
      <c r="W110" s="23">
        <v>42225.5</v>
      </c>
      <c r="X110" s="24">
        <v>1.2786499999999996</v>
      </c>
      <c r="Z110" s="3">
        <v>421.32625920000004</v>
      </c>
      <c r="AA110" s="23">
        <v>42227.440972222219</v>
      </c>
      <c r="AB110" s="26">
        <v>199.54079999999993</v>
      </c>
    </row>
    <row r="111" spans="1:28" x14ac:dyDescent="0.2">
      <c r="A111" s="19">
        <v>42222.333333333336</v>
      </c>
      <c r="B111" s="22">
        <v>212.63094399999989</v>
      </c>
      <c r="C111" s="22">
        <v>27.239084999999989</v>
      </c>
      <c r="D111" s="22">
        <v>469.4612897797972</v>
      </c>
      <c r="E111" s="22"/>
      <c r="F111" s="22"/>
      <c r="G111" s="22"/>
      <c r="H111" s="22"/>
      <c r="I111" s="22"/>
      <c r="J111" s="22"/>
      <c r="K111" s="22"/>
      <c r="L111" s="22"/>
      <c r="M111" s="22"/>
      <c r="V111" s="3">
        <v>103.15895039999999</v>
      </c>
      <c r="W111" s="23">
        <v>42225.5</v>
      </c>
      <c r="X111" s="24">
        <v>2.2170600000000009</v>
      </c>
      <c r="Z111" s="3">
        <v>377.05320576000003</v>
      </c>
      <c r="AA111" s="27">
        <v>42227.453472222223</v>
      </c>
      <c r="AB111" s="26">
        <v>87.459123999999974</v>
      </c>
    </row>
    <row r="112" spans="1:28" x14ac:dyDescent="0.2">
      <c r="A112" s="19">
        <v>42222.34375</v>
      </c>
      <c r="B112" s="22">
        <v>219.35233799999997</v>
      </c>
      <c r="C112" s="22">
        <v>27.89459999999999</v>
      </c>
      <c r="D112" s="22">
        <v>444.32000058128153</v>
      </c>
      <c r="E112" s="22"/>
      <c r="F112" s="22"/>
      <c r="G112" s="22"/>
      <c r="H112" s="22"/>
      <c r="I112" s="22"/>
      <c r="J112" s="22"/>
      <c r="K112" s="22"/>
      <c r="L112" s="22"/>
      <c r="M112" s="22"/>
      <c r="V112" s="3">
        <v>123.08262912000002</v>
      </c>
      <c r="W112" s="23">
        <v>42225.5</v>
      </c>
      <c r="X112" s="24">
        <v>2.4311399999999996</v>
      </c>
      <c r="Z112" s="3">
        <v>196.05028608000001</v>
      </c>
      <c r="AA112" s="23">
        <v>42227.458333333336</v>
      </c>
      <c r="AB112" s="26">
        <v>1.7190330000000102</v>
      </c>
    </row>
    <row r="113" spans="1:28" x14ac:dyDescent="0.2">
      <c r="A113" s="19">
        <v>42222.354166666664</v>
      </c>
      <c r="B113" s="22">
        <v>226.07373199999995</v>
      </c>
      <c r="C113" s="22">
        <v>28.550114999999987</v>
      </c>
      <c r="D113" s="22">
        <v>419.17871138276587</v>
      </c>
      <c r="E113" s="22"/>
      <c r="F113" s="22"/>
      <c r="G113" s="22"/>
      <c r="H113" s="22"/>
      <c r="I113" s="22"/>
      <c r="J113" s="22"/>
      <c r="K113" s="22"/>
      <c r="L113" s="22"/>
      <c r="M113" s="22"/>
      <c r="V113" s="3">
        <v>96.480172800000005</v>
      </c>
      <c r="W113" s="23">
        <v>42225.517361111109</v>
      </c>
      <c r="X113" s="24">
        <v>2.3970899999999999</v>
      </c>
      <c r="Z113" s="3">
        <v>377.61647615999999</v>
      </c>
      <c r="AA113" s="27">
        <v>42227.479166666664</v>
      </c>
      <c r="AB113" s="26">
        <v>198.52705999999995</v>
      </c>
    </row>
    <row r="114" spans="1:28" x14ac:dyDescent="0.2">
      <c r="A114" s="19">
        <v>42222.364583333336</v>
      </c>
      <c r="B114" s="22">
        <v>232.79512599999993</v>
      </c>
      <c r="C114" s="22">
        <v>29.205629999999989</v>
      </c>
      <c r="D114" s="22">
        <v>394.03742218425015</v>
      </c>
      <c r="E114" s="22"/>
      <c r="F114" s="22"/>
      <c r="G114" s="22"/>
      <c r="H114" s="22"/>
      <c r="I114" s="22"/>
      <c r="J114" s="22"/>
      <c r="K114" s="22"/>
      <c r="L114" s="22"/>
      <c r="M114" s="22"/>
      <c r="V114" s="3">
        <v>92.376345600000008</v>
      </c>
      <c r="W114" s="23">
        <v>42225.53125</v>
      </c>
      <c r="X114" s="24">
        <v>2.8056780000000008</v>
      </c>
      <c r="Z114" s="30">
        <v>421.48719360000001</v>
      </c>
      <c r="AA114" s="23">
        <v>42227.479861111111</v>
      </c>
      <c r="AB114" s="26">
        <v>164.09564199999977</v>
      </c>
    </row>
    <row r="115" spans="1:28" x14ac:dyDescent="0.2">
      <c r="A115" s="19">
        <v>42222.375</v>
      </c>
      <c r="B115" s="22">
        <v>239.51652000000013</v>
      </c>
      <c r="C115" s="22">
        <v>29.861144999999986</v>
      </c>
      <c r="D115" s="22">
        <v>370.10291200000012</v>
      </c>
      <c r="E115" s="22"/>
      <c r="F115" s="22"/>
      <c r="G115" s="22"/>
      <c r="H115" s="22"/>
      <c r="I115" s="22"/>
      <c r="J115" s="22"/>
      <c r="K115" s="22"/>
      <c r="L115" s="22"/>
      <c r="M115" s="22"/>
      <c r="V115" s="3">
        <v>131.48340480000002</v>
      </c>
      <c r="W115" s="23">
        <v>42225.541666666664</v>
      </c>
      <c r="X115" s="24">
        <v>3.4745799999999996</v>
      </c>
      <c r="Z115" s="3">
        <v>272.47803264000004</v>
      </c>
      <c r="AA115" s="23">
        <v>42227.486111111109</v>
      </c>
      <c r="AB115" s="26">
        <v>119.08644000000004</v>
      </c>
    </row>
    <row r="116" spans="1:28" x14ac:dyDescent="0.2">
      <c r="A116" s="19">
        <v>42222.385416666664</v>
      </c>
      <c r="B116" s="22">
        <v>246.23791400000005</v>
      </c>
      <c r="C116" s="22">
        <v>30.51665999999998</v>
      </c>
      <c r="D116" s="22">
        <v>240.20405948031095</v>
      </c>
      <c r="E116" s="22"/>
      <c r="F116" s="22"/>
      <c r="G116" s="22"/>
      <c r="H116" s="22"/>
      <c r="I116" s="22"/>
      <c r="J116" s="22"/>
      <c r="K116" s="22"/>
      <c r="L116" s="22"/>
      <c r="M116" s="22"/>
      <c r="V116" s="3">
        <v>16.350935040000003</v>
      </c>
      <c r="W116" s="23">
        <v>42225.560416666667</v>
      </c>
      <c r="X116" s="24">
        <v>6.7504100000000005</v>
      </c>
      <c r="Z116" s="3">
        <v>204.48324864000003</v>
      </c>
      <c r="AA116" s="23">
        <v>42227.489583333336</v>
      </c>
      <c r="AB116" s="26">
        <v>2.2170429999999897</v>
      </c>
    </row>
    <row r="117" spans="1:28" x14ac:dyDescent="0.2">
      <c r="A117" s="19">
        <v>42222.395833333336</v>
      </c>
      <c r="B117" s="22">
        <v>252.95930799999994</v>
      </c>
      <c r="C117" s="22">
        <v>31.172174999999978</v>
      </c>
      <c r="D117" s="22">
        <v>221.63590312957194</v>
      </c>
      <c r="E117" s="22"/>
      <c r="F117" s="22"/>
      <c r="G117" s="22"/>
      <c r="H117" s="22"/>
      <c r="I117" s="22"/>
      <c r="J117" s="22"/>
      <c r="K117" s="22"/>
      <c r="L117" s="22"/>
      <c r="M117" s="22"/>
      <c r="V117" s="3">
        <v>92.376345600000008</v>
      </c>
      <c r="W117" s="23">
        <v>42225.583333333336</v>
      </c>
      <c r="X117" s="24">
        <v>2.2489700000000004</v>
      </c>
      <c r="Z117" s="3">
        <v>345.79974528000002</v>
      </c>
      <c r="AA117" s="27">
        <v>42227.513888888891</v>
      </c>
      <c r="AB117" s="26">
        <v>19.007270000000062</v>
      </c>
    </row>
    <row r="118" spans="1:28" x14ac:dyDescent="0.2">
      <c r="A118" s="19">
        <v>42222.40625</v>
      </c>
      <c r="B118" s="22">
        <v>259.680702</v>
      </c>
      <c r="C118" s="22">
        <v>31.827689999999986</v>
      </c>
      <c r="D118" s="22">
        <v>203.06774677883288</v>
      </c>
      <c r="E118" s="22"/>
      <c r="F118" s="22"/>
      <c r="G118" s="22"/>
      <c r="H118" s="22"/>
      <c r="I118" s="22"/>
      <c r="J118" s="22"/>
      <c r="K118" s="22"/>
      <c r="L118" s="22"/>
      <c r="M118" s="22"/>
      <c r="V118" s="3">
        <v>94.24318464000001</v>
      </c>
      <c r="W118" s="23">
        <v>42225.666666666664</v>
      </c>
      <c r="X118" s="24">
        <v>0.47183299999999995</v>
      </c>
      <c r="Z118" s="3">
        <v>246.34228608000001</v>
      </c>
      <c r="AA118" s="23">
        <v>42227.524305555555</v>
      </c>
      <c r="AB118" s="26">
        <v>5.4127900000000153</v>
      </c>
    </row>
    <row r="119" spans="1:28" x14ac:dyDescent="0.2">
      <c r="A119" s="19">
        <v>42222.416666666664</v>
      </c>
      <c r="B119" s="22">
        <v>266.40209600000014</v>
      </c>
      <c r="C119" s="22">
        <v>32.483204999999977</v>
      </c>
      <c r="D119" s="22">
        <v>184.49959042809391</v>
      </c>
      <c r="E119" s="22"/>
      <c r="F119" s="22"/>
      <c r="G119" s="22"/>
      <c r="H119" s="22"/>
      <c r="I119" s="22"/>
      <c r="J119" s="22"/>
      <c r="K119" s="22"/>
      <c r="L119" s="22"/>
      <c r="M119" s="22"/>
      <c r="V119" s="3">
        <v>94.24318464000001</v>
      </c>
      <c r="W119" s="23">
        <v>42225.673611111109</v>
      </c>
      <c r="X119" s="24">
        <v>0.50909000000000004</v>
      </c>
      <c r="Z119" s="3">
        <v>227.65780224000002</v>
      </c>
      <c r="AA119" s="23">
        <v>42227.545138888891</v>
      </c>
      <c r="AB119" s="26">
        <v>417.22207999999989</v>
      </c>
    </row>
    <row r="120" spans="1:28" x14ac:dyDescent="0.2">
      <c r="A120" s="19">
        <v>42222.427083333336</v>
      </c>
      <c r="B120" s="22">
        <v>273.12348999999995</v>
      </c>
      <c r="C120" s="22">
        <v>33.138719999999978</v>
      </c>
      <c r="D120" s="22">
        <v>165.93143407735488</v>
      </c>
      <c r="E120" s="22"/>
      <c r="F120" s="22"/>
      <c r="G120" s="22"/>
      <c r="H120" s="22"/>
      <c r="I120" s="22"/>
      <c r="J120" s="22"/>
      <c r="K120" s="22"/>
      <c r="L120" s="22"/>
      <c r="M120" s="22"/>
      <c r="V120" s="3">
        <v>94.24318464000001</v>
      </c>
      <c r="W120" s="23">
        <v>42225.680555555555</v>
      </c>
      <c r="X120" s="24">
        <v>5.0252999999999992E-2</v>
      </c>
      <c r="Z120" s="3">
        <v>298.74252672</v>
      </c>
      <c r="AA120" s="27">
        <v>42227.553472222222</v>
      </c>
      <c r="AB120" s="26">
        <v>100.06298799999996</v>
      </c>
    </row>
    <row r="121" spans="1:28" x14ac:dyDescent="0.2">
      <c r="A121" s="19">
        <v>42222.4375</v>
      </c>
      <c r="B121" s="22">
        <v>279.84488399999998</v>
      </c>
      <c r="C121" s="22">
        <v>33.794234999999972</v>
      </c>
      <c r="D121" s="22">
        <v>147.36327772661588</v>
      </c>
      <c r="E121" s="22"/>
      <c r="F121" s="22"/>
      <c r="G121" s="22"/>
      <c r="H121" s="22"/>
      <c r="I121" s="22"/>
      <c r="J121" s="22"/>
      <c r="K121" s="22"/>
      <c r="L121" s="22"/>
      <c r="M121" s="22"/>
      <c r="V121" s="3">
        <v>91.780888320000003</v>
      </c>
      <c r="W121" s="23">
        <v>42225.779861111114</v>
      </c>
      <c r="X121" s="24">
        <v>1.89052</v>
      </c>
      <c r="Y121" s="31">
        <v>3.4735100000000001</v>
      </c>
      <c r="Z121" s="3">
        <v>333.21467520000004</v>
      </c>
      <c r="AA121" s="23">
        <v>42227.5625</v>
      </c>
      <c r="AB121" s="26">
        <v>10.766210000000001</v>
      </c>
    </row>
    <row r="122" spans="1:28" x14ac:dyDescent="0.2">
      <c r="A122" s="19">
        <v>42222.447916666664</v>
      </c>
      <c r="B122" s="22">
        <v>286.56627800000007</v>
      </c>
      <c r="C122" s="22">
        <v>34.449749999999973</v>
      </c>
      <c r="D122" s="22">
        <v>128.79512137587687</v>
      </c>
      <c r="E122" s="22"/>
      <c r="F122" s="22"/>
      <c r="G122" s="22"/>
      <c r="H122" s="22"/>
      <c r="I122" s="22"/>
      <c r="J122" s="22"/>
      <c r="K122" s="22"/>
      <c r="L122" s="22"/>
      <c r="M122" s="22"/>
      <c r="V122" s="3">
        <v>93.824755199999998</v>
      </c>
      <c r="W122" s="23">
        <v>42225.801388888889</v>
      </c>
      <c r="X122" s="24">
        <v>1.6924599999999999</v>
      </c>
      <c r="Z122" s="3">
        <v>333.21467520000004</v>
      </c>
      <c r="AA122" s="23">
        <v>42227.565972222219</v>
      </c>
      <c r="AB122" s="26">
        <v>0.13660999999999035</v>
      </c>
    </row>
    <row r="123" spans="1:28" x14ac:dyDescent="0.2">
      <c r="A123" s="19">
        <v>42222.458333333336</v>
      </c>
      <c r="B123" s="22">
        <v>293.28767199999999</v>
      </c>
      <c r="C123" s="22">
        <v>35.105264999999967</v>
      </c>
      <c r="D123" s="22">
        <v>110.22696502513783</v>
      </c>
      <c r="E123" s="22"/>
      <c r="F123" s="22"/>
      <c r="G123" s="22"/>
      <c r="H123" s="22"/>
      <c r="I123" s="22"/>
      <c r="J123" s="22"/>
      <c r="K123" s="22"/>
      <c r="L123" s="22"/>
      <c r="M123" s="22"/>
      <c r="V123" s="3">
        <v>101.08289664000002</v>
      </c>
      <c r="W123" s="23">
        <v>42225.815972222219</v>
      </c>
      <c r="X123" s="24">
        <v>1.6991299999999998</v>
      </c>
      <c r="Z123" s="3">
        <v>204.43496832000002</v>
      </c>
      <c r="AA123" s="23">
        <v>42227.569444444445</v>
      </c>
      <c r="AB123" s="26">
        <v>0.79309280000001081</v>
      </c>
    </row>
    <row r="124" spans="1:28" x14ac:dyDescent="0.2">
      <c r="A124" s="19">
        <v>42222.46875</v>
      </c>
      <c r="B124" s="22">
        <v>300.00906600000002</v>
      </c>
      <c r="C124" s="22">
        <v>35.760779999999968</v>
      </c>
      <c r="D124" s="22">
        <v>91.658808674398713</v>
      </c>
      <c r="E124" s="22"/>
      <c r="F124" s="22"/>
      <c r="G124" s="22"/>
      <c r="H124" s="22"/>
      <c r="I124" s="22"/>
      <c r="J124" s="22"/>
      <c r="K124" s="22"/>
      <c r="L124" s="22"/>
      <c r="M124" s="22"/>
      <c r="V124" s="3">
        <v>94.24318464000001</v>
      </c>
      <c r="W124" s="23">
        <v>42225.833333333336</v>
      </c>
      <c r="X124" s="24">
        <v>0.46776800000000007</v>
      </c>
      <c r="Z124" s="3">
        <v>214.42899456000004</v>
      </c>
      <c r="AA124" s="23">
        <v>42227.572916666664</v>
      </c>
      <c r="AB124" s="26">
        <v>18.147280000000023</v>
      </c>
    </row>
    <row r="125" spans="1:28" x14ac:dyDescent="0.2">
      <c r="A125" s="19">
        <v>42222.479166666664</v>
      </c>
      <c r="B125" s="22">
        <v>306.73045999999994</v>
      </c>
      <c r="C125" s="22">
        <v>36.416294999999977</v>
      </c>
      <c r="D125" s="22">
        <v>86.914575893682709</v>
      </c>
      <c r="E125" s="22"/>
      <c r="F125" s="22"/>
      <c r="G125" s="22"/>
      <c r="H125" s="22"/>
      <c r="I125" s="22"/>
      <c r="J125" s="22"/>
      <c r="K125" s="22"/>
      <c r="L125" s="22"/>
      <c r="M125" s="22"/>
      <c r="V125" s="3">
        <v>147.54465792000002</v>
      </c>
      <c r="W125" s="23">
        <v>42226</v>
      </c>
      <c r="X125" s="24">
        <v>1.1139499999999998</v>
      </c>
      <c r="Z125" s="3">
        <v>345.71927808000004</v>
      </c>
      <c r="AA125" s="23">
        <v>42227.597222222219</v>
      </c>
      <c r="AB125" s="26">
        <v>102.53223400000002</v>
      </c>
    </row>
    <row r="126" spans="1:28" x14ac:dyDescent="0.2">
      <c r="A126" s="19">
        <v>42222.489583333336</v>
      </c>
      <c r="B126" s="22">
        <v>313.45185399999997</v>
      </c>
      <c r="C126" s="22">
        <v>37.071809999999971</v>
      </c>
      <c r="D126" s="22">
        <v>82.170343112966648</v>
      </c>
      <c r="E126" s="22"/>
      <c r="F126" s="22"/>
      <c r="G126" s="22"/>
      <c r="H126" s="22"/>
      <c r="I126" s="22"/>
      <c r="J126" s="22"/>
      <c r="K126" s="22"/>
      <c r="L126" s="22"/>
      <c r="M126" s="22"/>
      <c r="V126" s="3">
        <v>151.58411136000001</v>
      </c>
      <c r="W126" s="23">
        <v>42226</v>
      </c>
      <c r="X126" s="24">
        <v>1.1028129999999996</v>
      </c>
      <c r="Z126" s="3">
        <v>196.87105152000001</v>
      </c>
      <c r="AA126" s="23">
        <v>42227.600694444445</v>
      </c>
      <c r="AB126" s="26">
        <v>175.15842000000009</v>
      </c>
    </row>
    <row r="127" spans="1:28" x14ac:dyDescent="0.2">
      <c r="A127" s="19">
        <v>42222.5</v>
      </c>
      <c r="B127" s="22">
        <v>320.17324799999989</v>
      </c>
      <c r="C127" s="22">
        <v>37.727324999999972</v>
      </c>
      <c r="D127" s="22">
        <v>77.426110332250644</v>
      </c>
      <c r="E127" s="22"/>
      <c r="F127" s="22"/>
      <c r="G127" s="22"/>
      <c r="H127" s="22"/>
      <c r="I127" s="22"/>
      <c r="J127" s="22"/>
      <c r="K127" s="22"/>
      <c r="L127" s="22"/>
      <c r="M127" s="22"/>
      <c r="V127" s="3">
        <v>157.55477760000002</v>
      </c>
      <c r="W127" s="23">
        <v>42226</v>
      </c>
      <c r="X127" s="24">
        <v>1.2253779999999996</v>
      </c>
      <c r="Z127" s="3">
        <v>377.05320576000003</v>
      </c>
      <c r="AA127" s="27">
        <v>42227.625694444447</v>
      </c>
      <c r="AB127" s="26">
        <v>88.235363000000007</v>
      </c>
    </row>
    <row r="128" spans="1:28" x14ac:dyDescent="0.2">
      <c r="A128" s="19">
        <v>42222.510416666664</v>
      </c>
      <c r="B128" s="22">
        <v>326.89464199999998</v>
      </c>
      <c r="C128" s="22">
        <v>38.382839999999973</v>
      </c>
      <c r="D128" s="22">
        <v>72.681877551534598</v>
      </c>
      <c r="E128" s="22"/>
      <c r="F128" s="22"/>
      <c r="G128" s="22"/>
      <c r="H128" s="22"/>
      <c r="I128" s="22"/>
      <c r="J128" s="22"/>
      <c r="K128" s="22"/>
      <c r="L128" s="22"/>
      <c r="M128" s="22"/>
      <c r="V128" s="3">
        <v>157.55477760000002</v>
      </c>
      <c r="W128" s="23">
        <v>42226</v>
      </c>
      <c r="X128" s="24">
        <v>1.0697199999999996</v>
      </c>
      <c r="Z128" s="30">
        <v>421.48719360000001</v>
      </c>
      <c r="AA128" s="23">
        <v>42227.654861111114</v>
      </c>
      <c r="AB128" s="26">
        <v>95.777019000000053</v>
      </c>
    </row>
    <row r="129" spans="1:28" x14ac:dyDescent="0.2">
      <c r="A129" s="19">
        <v>42222.520833333336</v>
      </c>
      <c r="B129" s="22">
        <v>333.61603600000012</v>
      </c>
      <c r="C129" s="22">
        <v>39.038354999999967</v>
      </c>
      <c r="D129" s="22">
        <v>67.937644770818565</v>
      </c>
      <c r="E129" s="22"/>
      <c r="F129" s="22"/>
      <c r="G129" s="22"/>
      <c r="H129" s="22"/>
      <c r="I129" s="22"/>
      <c r="J129" s="22"/>
      <c r="K129" s="22"/>
      <c r="L129" s="22"/>
      <c r="M129" s="22"/>
      <c r="V129" s="3">
        <v>162.86561280000001</v>
      </c>
      <c r="W129" s="23">
        <v>42226</v>
      </c>
      <c r="X129" s="24">
        <v>1.3060529999999997</v>
      </c>
      <c r="Z129" s="3">
        <v>204.43496832000002</v>
      </c>
      <c r="AA129" s="23">
        <v>42227.784722222219</v>
      </c>
      <c r="AB129" s="26">
        <v>0.61909280000000422</v>
      </c>
    </row>
    <row r="130" spans="1:28" x14ac:dyDescent="0.2">
      <c r="A130" s="19">
        <v>42222.53125</v>
      </c>
      <c r="B130" s="22">
        <v>340.33743000000004</v>
      </c>
      <c r="C130" s="22">
        <v>39.693869999999961</v>
      </c>
      <c r="D130" s="22">
        <v>63.193411990102561</v>
      </c>
      <c r="E130" s="22"/>
      <c r="F130" s="22"/>
      <c r="G130" s="22"/>
      <c r="H130" s="22"/>
      <c r="I130" s="22"/>
      <c r="J130" s="22"/>
      <c r="K130" s="22"/>
      <c r="L130" s="22"/>
      <c r="M130" s="22"/>
      <c r="V130" s="3">
        <v>176.56113024000001</v>
      </c>
      <c r="W130" s="23">
        <v>42226</v>
      </c>
      <c r="X130" s="24">
        <v>1.4038479999999995</v>
      </c>
      <c r="Z130" s="3">
        <v>420.92392320000005</v>
      </c>
      <c r="AA130" s="27">
        <v>42227.802083333336</v>
      </c>
      <c r="AB130" s="26">
        <v>89.410269999999983</v>
      </c>
    </row>
    <row r="131" spans="1:28" x14ac:dyDescent="0.2">
      <c r="A131" s="19">
        <v>42222.541666666664</v>
      </c>
      <c r="B131" s="22">
        <v>347.05882399999985</v>
      </c>
      <c r="C131" s="22">
        <v>40.349384999999977</v>
      </c>
      <c r="D131" s="22">
        <v>58.449179209386514</v>
      </c>
      <c r="E131" s="22"/>
      <c r="F131" s="22"/>
      <c r="G131" s="22"/>
      <c r="H131" s="22"/>
      <c r="I131" s="22"/>
      <c r="J131" s="22"/>
      <c r="K131" s="22"/>
      <c r="L131" s="22"/>
      <c r="M131" s="22"/>
      <c r="V131" s="3">
        <v>190.16008704000001</v>
      </c>
      <c r="W131" s="23">
        <v>42226</v>
      </c>
      <c r="X131" s="24">
        <v>1.5951059999999997</v>
      </c>
      <c r="Z131" s="3">
        <v>196.87105152000001</v>
      </c>
      <c r="AA131" s="23">
        <v>42228.377083333333</v>
      </c>
      <c r="AB131" s="26">
        <v>49.823053000000002</v>
      </c>
    </row>
    <row r="132" spans="1:28" x14ac:dyDescent="0.2">
      <c r="A132" s="19">
        <v>42222.552083333336</v>
      </c>
      <c r="B132" s="22">
        <v>353.78021799999988</v>
      </c>
      <c r="C132" s="22">
        <v>41.004899999999957</v>
      </c>
      <c r="D132" s="22">
        <v>53.704946428670489</v>
      </c>
      <c r="E132" s="22"/>
      <c r="F132" s="22"/>
      <c r="G132" s="22"/>
      <c r="H132" s="22"/>
      <c r="I132" s="22"/>
      <c r="J132" s="22"/>
      <c r="K132" s="22"/>
      <c r="L132" s="22"/>
      <c r="M132" s="22"/>
      <c r="V132" s="3">
        <v>91.780888320000003</v>
      </c>
      <c r="W132" s="23">
        <v>42226.333333333336</v>
      </c>
      <c r="X132" s="24">
        <v>1.5311400000000002</v>
      </c>
      <c r="Z132" s="3">
        <v>214.42899456000004</v>
      </c>
      <c r="AA132" s="23">
        <v>42228.40625</v>
      </c>
      <c r="AB132" s="26">
        <v>2.752703000000011</v>
      </c>
    </row>
    <row r="133" spans="1:28" x14ac:dyDescent="0.2">
      <c r="A133" s="19">
        <v>42222.5625</v>
      </c>
      <c r="B133" s="22">
        <v>360.50161200000014</v>
      </c>
      <c r="C133" s="22">
        <v>41.660414999999965</v>
      </c>
      <c r="D133" s="22">
        <v>48.960713647954478</v>
      </c>
      <c r="E133" s="22"/>
      <c r="F133" s="22"/>
      <c r="G133" s="22"/>
      <c r="H133" s="22"/>
      <c r="I133" s="22"/>
      <c r="J133" s="22"/>
      <c r="K133" s="22"/>
      <c r="L133" s="22"/>
      <c r="M133" s="22"/>
      <c r="V133" s="3">
        <v>93.824755199999998</v>
      </c>
      <c r="W133" s="23">
        <v>42226.356249999997</v>
      </c>
      <c r="X133" s="24">
        <v>1.3605799999999999</v>
      </c>
      <c r="Z133" s="3">
        <v>214.42899456000004</v>
      </c>
      <c r="AA133" s="23">
        <v>42228.40625</v>
      </c>
      <c r="AB133" s="26">
        <v>10.098113000000012</v>
      </c>
    </row>
    <row r="134" spans="1:28" x14ac:dyDescent="0.2">
      <c r="A134" s="19">
        <v>42222.572916666664</v>
      </c>
      <c r="B134" s="22">
        <v>367.22300600000005</v>
      </c>
      <c r="C134" s="22">
        <v>42.315929999999952</v>
      </c>
      <c r="D134" s="22">
        <v>44.216480867238459</v>
      </c>
      <c r="E134" s="22"/>
      <c r="F134" s="22"/>
      <c r="G134" s="22"/>
      <c r="H134" s="22"/>
      <c r="I134" s="22"/>
      <c r="J134" s="22"/>
      <c r="K134" s="22"/>
      <c r="L134" s="22"/>
      <c r="M134" s="22"/>
      <c r="V134" s="3">
        <v>101.08289664000002</v>
      </c>
      <c r="W134" s="23">
        <v>42226.375</v>
      </c>
      <c r="X134" s="24">
        <v>1.35168</v>
      </c>
      <c r="Z134" s="30">
        <v>421.39063296</v>
      </c>
      <c r="AA134" s="23">
        <v>42228.40625</v>
      </c>
      <c r="AB134" s="26">
        <v>171.31761000000003</v>
      </c>
    </row>
    <row r="135" spans="1:28" x14ac:dyDescent="0.2">
      <c r="A135" s="19">
        <v>42222.583333333336</v>
      </c>
      <c r="B135" s="22">
        <v>373.94439999999992</v>
      </c>
      <c r="C135" s="22">
        <v>42.97144499999996</v>
      </c>
      <c r="D135" s="22">
        <v>39.472248086522448</v>
      </c>
      <c r="E135" s="22"/>
      <c r="F135" s="22"/>
      <c r="G135" s="22"/>
      <c r="H135" s="22"/>
      <c r="I135" s="22"/>
      <c r="J135" s="22"/>
      <c r="K135" s="22"/>
      <c r="L135" s="22"/>
      <c r="M135" s="22"/>
      <c r="V135" s="3">
        <v>108.95258880000002</v>
      </c>
      <c r="W135" s="23">
        <v>42226.458333333336</v>
      </c>
      <c r="X135" s="24">
        <v>1.3713000000000002</v>
      </c>
      <c r="Z135" s="3">
        <v>298.74252672</v>
      </c>
      <c r="AA135" s="27">
        <v>42228.409722222219</v>
      </c>
      <c r="AB135" s="26">
        <v>56.063482299999919</v>
      </c>
    </row>
    <row r="136" spans="1:28" x14ac:dyDescent="0.2">
      <c r="A136" s="19">
        <v>42222.59375</v>
      </c>
      <c r="B136" s="22">
        <v>0</v>
      </c>
      <c r="C136" s="22">
        <v>43.626960000000011</v>
      </c>
      <c r="D136" s="22">
        <v>34.728015305806451</v>
      </c>
      <c r="E136" s="22"/>
      <c r="F136" s="22"/>
      <c r="G136" s="22"/>
      <c r="H136" s="22"/>
      <c r="I136" s="22"/>
      <c r="J136" s="22"/>
      <c r="K136" s="22"/>
      <c r="L136" s="22"/>
      <c r="M136" s="22"/>
      <c r="V136" s="3">
        <v>108.95258880000002</v>
      </c>
      <c r="W136" s="23">
        <v>42226.465277777781</v>
      </c>
      <c r="X136" s="24">
        <v>1.4742</v>
      </c>
      <c r="Z136" s="3">
        <v>246.34228608000001</v>
      </c>
      <c r="AA136" s="23">
        <v>42228.440972222219</v>
      </c>
      <c r="AB136" s="26">
        <v>70.176980000000015</v>
      </c>
    </row>
    <row r="137" spans="1:28" x14ac:dyDescent="0.2">
      <c r="A137" s="19">
        <v>42222.604166666664</v>
      </c>
      <c r="B137" s="22">
        <v>0</v>
      </c>
      <c r="C137" s="22">
        <v>0</v>
      </c>
      <c r="D137" s="22">
        <v>35.863088660007413</v>
      </c>
      <c r="E137" s="22"/>
      <c r="F137" s="22"/>
      <c r="G137" s="22"/>
      <c r="H137" s="22"/>
      <c r="I137" s="22"/>
      <c r="J137" s="22"/>
      <c r="K137" s="22"/>
      <c r="L137" s="22"/>
      <c r="M137" s="22"/>
      <c r="V137" s="3">
        <v>104.17283712000001</v>
      </c>
      <c r="W137" s="23">
        <v>42226.527777777781</v>
      </c>
      <c r="X137" s="24">
        <v>0.93020000000000003</v>
      </c>
      <c r="Z137" s="3">
        <v>421.32625920000004</v>
      </c>
      <c r="AA137" s="23">
        <v>42228.440972222219</v>
      </c>
      <c r="AB137" s="26">
        <v>244.36835999999994</v>
      </c>
    </row>
    <row r="138" spans="1:28" x14ac:dyDescent="0.2">
      <c r="A138" s="19">
        <v>42222.614583333336</v>
      </c>
      <c r="B138" s="22"/>
      <c r="C138" s="22"/>
      <c r="D138" s="22">
        <v>36.998162014208383</v>
      </c>
      <c r="E138" s="22"/>
      <c r="F138" s="22"/>
      <c r="G138" s="22"/>
      <c r="H138" s="22"/>
      <c r="I138" s="22"/>
      <c r="J138" s="22"/>
      <c r="K138" s="22"/>
      <c r="L138" s="22"/>
      <c r="M138" s="22"/>
      <c r="V138" s="3">
        <v>127.83019392000001</v>
      </c>
      <c r="W138" s="23">
        <v>42226.545138888891</v>
      </c>
      <c r="X138" s="24">
        <v>0.179535</v>
      </c>
      <c r="Z138" s="3">
        <v>345.71927808000004</v>
      </c>
      <c r="AA138" s="23">
        <v>42228.442361111112</v>
      </c>
      <c r="AB138" s="26">
        <v>58.154749300000049</v>
      </c>
    </row>
    <row r="139" spans="1:28" x14ac:dyDescent="0.2">
      <c r="A139" s="19">
        <v>42222.625</v>
      </c>
      <c r="B139" s="22"/>
      <c r="C139" s="22"/>
      <c r="D139" s="22">
        <v>39.281349045190957</v>
      </c>
      <c r="E139" s="22"/>
      <c r="F139" s="22"/>
      <c r="G139" s="22"/>
      <c r="H139" s="22"/>
      <c r="I139" s="22"/>
      <c r="J139" s="22"/>
      <c r="K139" s="22"/>
      <c r="L139" s="22"/>
      <c r="M139" s="22"/>
      <c r="V139" s="3">
        <v>164.08871424</v>
      </c>
      <c r="W139" s="23">
        <v>42226.5625</v>
      </c>
      <c r="X139" s="24">
        <v>0.53437879999999993</v>
      </c>
      <c r="Z139" s="3">
        <v>377.58428928000001</v>
      </c>
      <c r="AA139" s="27">
        <v>42228.447916666664</v>
      </c>
      <c r="AB139" s="26">
        <v>140.97783000000001</v>
      </c>
    </row>
    <row r="140" spans="1:28" x14ac:dyDescent="0.2">
      <c r="A140" s="19">
        <v>42222.635416666664</v>
      </c>
      <c r="B140" s="22"/>
      <c r="C140" s="22"/>
      <c r="D140" s="22">
        <v>40.416422399391905</v>
      </c>
      <c r="E140" s="22"/>
      <c r="F140" s="22"/>
      <c r="G140" s="22"/>
      <c r="H140" s="22"/>
      <c r="I140" s="22"/>
      <c r="J140" s="22"/>
      <c r="K140" s="22"/>
      <c r="L140" s="22"/>
      <c r="M140" s="22"/>
      <c r="V140" s="3">
        <v>95.772061440000002</v>
      </c>
      <c r="W140" s="23">
        <v>42226.590277777781</v>
      </c>
      <c r="X140" s="24">
        <v>0.45044000000000001</v>
      </c>
      <c r="Z140" s="3">
        <v>377.05320576000003</v>
      </c>
      <c r="AA140" s="27">
        <v>42228.466666666667</v>
      </c>
      <c r="AB140" s="26">
        <v>83.114421999999934</v>
      </c>
    </row>
    <row r="141" spans="1:28" x14ac:dyDescent="0.2">
      <c r="A141" s="19">
        <v>42222.645833333336</v>
      </c>
      <c r="B141" s="22"/>
      <c r="C141" s="22"/>
      <c r="D141" s="22">
        <v>41.551495753592867</v>
      </c>
      <c r="E141" s="22"/>
      <c r="F141" s="22"/>
      <c r="G141" s="22"/>
      <c r="H141" s="22"/>
      <c r="I141" s="22"/>
      <c r="J141" s="22"/>
      <c r="K141" s="22"/>
      <c r="L141" s="22"/>
      <c r="M141" s="22"/>
      <c r="V141" s="3">
        <v>95.900808960000006</v>
      </c>
      <c r="W141" s="23">
        <v>42226.597222222219</v>
      </c>
      <c r="X141" s="24">
        <v>0.44926000000000005</v>
      </c>
      <c r="Z141" s="3">
        <v>377.61647615999999</v>
      </c>
      <c r="AA141" s="27">
        <v>42228.489583333336</v>
      </c>
      <c r="AB141" s="26">
        <v>198.27260000000001</v>
      </c>
    </row>
    <row r="142" spans="1:28" x14ac:dyDescent="0.2">
      <c r="A142" s="19">
        <v>42222.65625</v>
      </c>
      <c r="B142" s="22"/>
      <c r="C142" s="22"/>
      <c r="D142" s="22">
        <v>42.686569107793844</v>
      </c>
      <c r="E142" s="22"/>
      <c r="F142" s="22"/>
      <c r="G142" s="22"/>
      <c r="H142" s="22"/>
      <c r="I142" s="22"/>
      <c r="J142" s="22"/>
      <c r="K142" s="22"/>
      <c r="L142" s="22"/>
      <c r="M142" s="22"/>
      <c r="V142" s="3">
        <v>123.08262912000002</v>
      </c>
      <c r="W142" s="23">
        <v>42226.600694444445</v>
      </c>
      <c r="X142" s="24">
        <v>0.96869999999999989</v>
      </c>
      <c r="Z142" s="3">
        <v>272.47803264000004</v>
      </c>
      <c r="AA142" s="23">
        <v>42228.493055555555</v>
      </c>
      <c r="AB142" s="26">
        <v>91.589500000000015</v>
      </c>
    </row>
    <row r="143" spans="1:28" x14ac:dyDescent="0.2">
      <c r="A143" s="19">
        <v>42222.666666666664</v>
      </c>
      <c r="B143" s="22"/>
      <c r="C143" s="22"/>
      <c r="D143" s="22">
        <v>43.821642461994806</v>
      </c>
      <c r="E143" s="22"/>
      <c r="F143" s="22"/>
      <c r="G143" s="22"/>
      <c r="H143" s="22"/>
      <c r="I143" s="22"/>
      <c r="J143" s="22"/>
      <c r="K143" s="22"/>
      <c r="L143" s="22"/>
      <c r="M143" s="22"/>
      <c r="V143" s="3">
        <v>131.48340480000002</v>
      </c>
      <c r="W143" s="23">
        <v>42226.625</v>
      </c>
      <c r="X143" s="24">
        <v>1.5348999999999999</v>
      </c>
      <c r="Z143" s="3">
        <v>298.74252672</v>
      </c>
      <c r="AA143" s="27">
        <v>42228.506249999999</v>
      </c>
      <c r="AB143" s="26">
        <v>48.684804300000053</v>
      </c>
    </row>
    <row r="144" spans="1:28" x14ac:dyDescent="0.2">
      <c r="A144" s="19">
        <v>42222.677083333336</v>
      </c>
      <c r="B144" s="22"/>
      <c r="C144" s="22"/>
      <c r="D144" s="22">
        <v>43.251299648073157</v>
      </c>
      <c r="E144" s="22"/>
      <c r="F144" s="22"/>
      <c r="G144" s="22"/>
      <c r="H144" s="22"/>
      <c r="I144" s="22"/>
      <c r="J144" s="22"/>
      <c r="K144" s="22"/>
      <c r="L144" s="22"/>
      <c r="M144" s="22"/>
      <c r="V144" s="3">
        <v>96.496266240000011</v>
      </c>
      <c r="W144" s="23">
        <v>42226.635416666664</v>
      </c>
      <c r="X144" s="24">
        <v>0.30607000000000006</v>
      </c>
      <c r="Z144" s="3">
        <v>196.05028608000001</v>
      </c>
      <c r="AA144" s="23">
        <v>42228.513888888891</v>
      </c>
      <c r="AB144" s="26">
        <v>18.531689999999983</v>
      </c>
    </row>
    <row r="145" spans="1:28" x14ac:dyDescent="0.2">
      <c r="A145" s="19">
        <v>42222.6875</v>
      </c>
      <c r="B145" s="22"/>
      <c r="C145" s="22"/>
      <c r="D145" s="22">
        <v>42.68095683415153</v>
      </c>
      <c r="E145" s="22"/>
      <c r="F145" s="22"/>
      <c r="G145" s="22"/>
      <c r="H145" s="22"/>
      <c r="I145" s="22"/>
      <c r="J145" s="22"/>
      <c r="K145" s="22"/>
      <c r="L145" s="22"/>
      <c r="M145" s="22"/>
      <c r="V145" s="3">
        <v>189.38760192000004</v>
      </c>
      <c r="W145" s="23">
        <v>42226.65347222222</v>
      </c>
      <c r="X145" s="24">
        <v>0.67437880000000028</v>
      </c>
      <c r="Z145" s="3">
        <v>345.79974528000002</v>
      </c>
      <c r="AA145" s="27">
        <v>42228.513888888891</v>
      </c>
      <c r="AB145" s="26">
        <v>0.69423000000000001</v>
      </c>
    </row>
    <row r="146" spans="1:28" x14ac:dyDescent="0.2">
      <c r="A146" s="19">
        <v>42222.697916666664</v>
      </c>
      <c r="B146" s="22"/>
      <c r="C146" s="22"/>
      <c r="D146" s="22">
        <v>42.110614020229896</v>
      </c>
      <c r="E146" s="22"/>
      <c r="F146" s="22"/>
      <c r="G146" s="22"/>
      <c r="H146" s="22"/>
      <c r="I146" s="22"/>
      <c r="J146" s="22"/>
      <c r="K146" s="22"/>
      <c r="L146" s="22"/>
      <c r="M146" s="22"/>
      <c r="V146" s="3">
        <v>91.780888320000003</v>
      </c>
      <c r="W146" s="23">
        <v>42226.765277777777</v>
      </c>
      <c r="X146" s="24">
        <v>1.6237999999999999</v>
      </c>
      <c r="Z146" s="3">
        <v>204.48324864000003</v>
      </c>
      <c r="AA146" s="23">
        <v>42228.520833333336</v>
      </c>
      <c r="AB146" s="26">
        <v>20.436350000000019</v>
      </c>
    </row>
    <row r="147" spans="1:28" x14ac:dyDescent="0.2">
      <c r="A147" s="19">
        <v>42222.708333333336</v>
      </c>
      <c r="B147" s="22"/>
      <c r="C147" s="22"/>
      <c r="D147" s="22">
        <v>41.540271206308233</v>
      </c>
      <c r="E147" s="22"/>
      <c r="F147" s="22"/>
      <c r="G147" s="22"/>
      <c r="H147" s="22"/>
      <c r="I147" s="22"/>
      <c r="J147" s="22"/>
      <c r="K147" s="22"/>
      <c r="L147" s="22"/>
      <c r="M147" s="22"/>
      <c r="V147" s="3">
        <v>164.08871424</v>
      </c>
      <c r="W147" s="23">
        <v>42226.767361111109</v>
      </c>
      <c r="X147" s="24">
        <v>0.41737879999999999</v>
      </c>
      <c r="Z147" s="3">
        <v>345.79974528000002</v>
      </c>
      <c r="AA147" s="27">
        <v>42228.520833333336</v>
      </c>
      <c r="AB147" s="26">
        <v>142.27665000000007</v>
      </c>
    </row>
    <row r="148" spans="1:28" x14ac:dyDescent="0.2">
      <c r="A148" s="19">
        <v>42222.71875</v>
      </c>
      <c r="B148" s="22"/>
      <c r="C148" s="22"/>
      <c r="D148" s="22">
        <v>40.96992839238662</v>
      </c>
      <c r="E148" s="22"/>
      <c r="F148" s="22"/>
      <c r="G148" s="22"/>
      <c r="H148" s="22"/>
      <c r="I148" s="22"/>
      <c r="J148" s="22"/>
      <c r="K148" s="22"/>
      <c r="L148" s="22"/>
      <c r="M148" s="22"/>
      <c r="V148" s="3">
        <v>93.824755199999998</v>
      </c>
      <c r="W148" s="23">
        <v>42226.789583333331</v>
      </c>
      <c r="X148" s="24">
        <v>1.2556700000000001</v>
      </c>
      <c r="Z148" s="3">
        <v>345.79974528000002</v>
      </c>
      <c r="AA148" s="27">
        <v>42228.524305555555</v>
      </c>
      <c r="AB148" s="26">
        <v>138.27424000000008</v>
      </c>
    </row>
    <row r="149" spans="1:28" x14ac:dyDescent="0.2">
      <c r="A149" s="19">
        <v>42222.729166666664</v>
      </c>
      <c r="B149" s="22"/>
      <c r="C149" s="22"/>
      <c r="D149" s="22">
        <v>40.399585578464972</v>
      </c>
      <c r="E149" s="22"/>
      <c r="F149" s="22"/>
      <c r="G149" s="22"/>
      <c r="H149" s="22"/>
      <c r="I149" s="22"/>
      <c r="J149" s="22"/>
      <c r="K149" s="22"/>
      <c r="L149" s="22"/>
      <c r="M149" s="22"/>
      <c r="V149" s="3">
        <v>189.38760192000004</v>
      </c>
      <c r="W149" s="23">
        <v>42226.805555555555</v>
      </c>
      <c r="X149" s="24">
        <v>0.76237880000000025</v>
      </c>
      <c r="Z149" s="3">
        <v>333.21467520000004</v>
      </c>
      <c r="AA149" s="23">
        <v>42228.555555555555</v>
      </c>
      <c r="AB149" s="26">
        <v>135.27384999999998</v>
      </c>
    </row>
    <row r="150" spans="1:28" x14ac:dyDescent="0.2">
      <c r="A150" s="19">
        <v>42222.739583333336</v>
      </c>
      <c r="B150" s="22"/>
      <c r="C150" s="22"/>
      <c r="D150" s="22">
        <v>39.829242764543331</v>
      </c>
      <c r="E150" s="22"/>
      <c r="F150" s="22"/>
      <c r="G150" s="22"/>
      <c r="H150" s="22"/>
      <c r="I150" s="22"/>
      <c r="J150" s="22"/>
      <c r="K150" s="22"/>
      <c r="L150" s="22"/>
      <c r="M150" s="22"/>
      <c r="V150" s="3">
        <v>101.08289664000002</v>
      </c>
      <c r="W150" s="23">
        <v>42226.806250000001</v>
      </c>
      <c r="X150" s="24">
        <v>0.88139000000000012</v>
      </c>
      <c r="Z150" s="3">
        <v>204.43496832000002</v>
      </c>
      <c r="AA150" s="23">
        <v>42228.59375</v>
      </c>
      <c r="AB150" s="26">
        <v>0.92993780000001891</v>
      </c>
    </row>
    <row r="151" spans="1:28" x14ac:dyDescent="0.2">
      <c r="A151" s="19">
        <v>42222.75</v>
      </c>
      <c r="B151" s="22"/>
      <c r="C151" s="22"/>
      <c r="D151" s="22">
        <v>39.258899950621682</v>
      </c>
      <c r="E151" s="22"/>
      <c r="F151" s="22"/>
      <c r="G151" s="22"/>
      <c r="H151" s="22"/>
      <c r="I151" s="22"/>
      <c r="J151" s="22"/>
      <c r="K151" s="22"/>
      <c r="L151" s="22"/>
      <c r="M151" s="22"/>
      <c r="V151" s="3">
        <v>164.08871424</v>
      </c>
      <c r="W151" s="23">
        <v>42227.002083333333</v>
      </c>
      <c r="X151" s="24">
        <v>0.4843788</v>
      </c>
      <c r="Z151" s="3">
        <v>295.82961408</v>
      </c>
      <c r="AA151" s="23">
        <v>42228.59375</v>
      </c>
      <c r="AB151" s="26">
        <v>51.76005</v>
      </c>
    </row>
    <row r="152" spans="1:28" x14ac:dyDescent="0.2">
      <c r="A152" s="19">
        <v>42222.760416666664</v>
      </c>
      <c r="B152" s="22"/>
      <c r="C152" s="22"/>
      <c r="D152" s="22">
        <v>38.688557136700048</v>
      </c>
      <c r="E152" s="22"/>
      <c r="F152" s="22"/>
      <c r="G152" s="22"/>
      <c r="H152" s="22"/>
      <c r="I152" s="22"/>
      <c r="J152" s="22"/>
      <c r="K152" s="22"/>
      <c r="L152" s="22"/>
      <c r="M152" s="22"/>
      <c r="V152" s="3">
        <v>189.38760192000004</v>
      </c>
      <c r="W152" s="23">
        <v>42227.029861111114</v>
      </c>
      <c r="X152" s="24">
        <v>0.81532680000000024</v>
      </c>
      <c r="Z152" s="3">
        <v>295.82961408</v>
      </c>
      <c r="AA152" s="23">
        <v>42228.607638888891</v>
      </c>
      <c r="AB152" s="26">
        <v>40.778420000000011</v>
      </c>
    </row>
    <row r="153" spans="1:28" x14ac:dyDescent="0.2">
      <c r="A153" s="19">
        <v>42222.770833333336</v>
      </c>
      <c r="B153" s="22"/>
      <c r="C153" s="22"/>
      <c r="D153" s="22">
        <v>38.118214322778407</v>
      </c>
      <c r="E153" s="22"/>
      <c r="F153" s="22"/>
      <c r="G153" s="22"/>
      <c r="H153" s="22"/>
      <c r="I153" s="22"/>
      <c r="J153" s="22"/>
      <c r="K153" s="22"/>
      <c r="L153" s="22"/>
      <c r="M153" s="22"/>
      <c r="V153" s="3">
        <v>164.08871424</v>
      </c>
      <c r="W153" s="23">
        <v>42227.276388888888</v>
      </c>
      <c r="X153" s="24">
        <v>0.47437879999999999</v>
      </c>
      <c r="Z153" s="3">
        <v>227.65780224000002</v>
      </c>
      <c r="AA153" s="23">
        <v>42228.645833333336</v>
      </c>
      <c r="AB153" s="26">
        <v>49.969325999999995</v>
      </c>
    </row>
    <row r="154" spans="1:28" x14ac:dyDescent="0.2">
      <c r="A154" s="19">
        <v>42222.78125</v>
      </c>
      <c r="B154" s="22"/>
      <c r="C154" s="22"/>
      <c r="D154" s="22">
        <v>37.547871508856772</v>
      </c>
      <c r="E154" s="22"/>
      <c r="F154" s="22"/>
      <c r="G154" s="22"/>
      <c r="H154" s="22"/>
      <c r="I154" s="22"/>
      <c r="J154" s="22"/>
      <c r="K154" s="22"/>
      <c r="L154" s="22"/>
      <c r="M154" s="22"/>
      <c r="V154" s="3">
        <v>189.38760192000004</v>
      </c>
      <c r="W154" s="23">
        <v>42227.3125</v>
      </c>
      <c r="X154" s="24">
        <v>1.3243267999999999</v>
      </c>
      <c r="Z154" s="30">
        <v>421.48719360000001</v>
      </c>
      <c r="AA154" s="23">
        <v>42228.712500000001</v>
      </c>
      <c r="AB154" s="26">
        <v>96.261682000000008</v>
      </c>
    </row>
    <row r="155" spans="1:28" x14ac:dyDescent="0.2">
      <c r="A155" s="19">
        <v>42222.791666666664</v>
      </c>
      <c r="B155" s="22"/>
      <c r="C155" s="22"/>
      <c r="D155" s="22">
        <v>36.977528694935117</v>
      </c>
      <c r="E155" s="22">
        <v>0.51002000000000003</v>
      </c>
      <c r="F155" s="22"/>
      <c r="G155" s="22"/>
      <c r="H155" s="22"/>
      <c r="I155" s="22"/>
      <c r="J155" s="22"/>
      <c r="K155" s="22"/>
      <c r="L155" s="22"/>
      <c r="M155" s="22"/>
      <c r="V155" s="3">
        <v>162.86561280000001</v>
      </c>
      <c r="W155" s="23">
        <v>42227.375</v>
      </c>
      <c r="X155" s="24">
        <v>0.78292700000000004</v>
      </c>
      <c r="Z155" s="30">
        <v>421.48719360000001</v>
      </c>
      <c r="AA155" s="23">
        <v>42228.743055555555</v>
      </c>
      <c r="AB155" s="26">
        <v>115.708529</v>
      </c>
    </row>
    <row r="156" spans="1:28" x14ac:dyDescent="0.2">
      <c r="A156" s="19">
        <v>42222.802083333336</v>
      </c>
      <c r="B156" s="22"/>
      <c r="C156" s="22"/>
      <c r="D156" s="22">
        <v>36.407185881013497</v>
      </c>
      <c r="E156" s="22">
        <v>0.51002000000000003</v>
      </c>
      <c r="F156" s="22"/>
      <c r="G156" s="22"/>
      <c r="H156" s="22"/>
      <c r="I156" s="22"/>
      <c r="J156" s="22"/>
      <c r="K156" s="22"/>
      <c r="L156" s="22"/>
      <c r="M156" s="22"/>
      <c r="V156" s="3">
        <v>176.56113024000001</v>
      </c>
      <c r="W156" s="23">
        <v>42227.388888888891</v>
      </c>
      <c r="X156" s="24">
        <v>0.7695860000000001</v>
      </c>
      <c r="Z156" s="3">
        <v>204.43496832000002</v>
      </c>
      <c r="AA156" s="23">
        <v>42228.777777777781</v>
      </c>
      <c r="AB156" s="26">
        <v>0.72009280000001752</v>
      </c>
    </row>
    <row r="157" spans="1:28" x14ac:dyDescent="0.2">
      <c r="A157" s="19">
        <v>42222.8125</v>
      </c>
      <c r="B157" s="22"/>
      <c r="C157" s="22"/>
      <c r="D157" s="22">
        <v>35.836843067091856</v>
      </c>
      <c r="E157" s="22">
        <v>0.51002000000000003</v>
      </c>
      <c r="F157" s="22"/>
      <c r="G157" s="22"/>
      <c r="H157" s="22"/>
      <c r="I157" s="22"/>
      <c r="J157" s="22"/>
      <c r="K157" s="22"/>
      <c r="L157" s="22"/>
      <c r="M157" s="22"/>
      <c r="V157" s="3">
        <v>157.55477760000002</v>
      </c>
      <c r="W157" s="23">
        <v>42227.427083333336</v>
      </c>
      <c r="X157" s="24">
        <v>0.74423900000000021</v>
      </c>
      <c r="Z157" s="3">
        <v>204.43496832000002</v>
      </c>
      <c r="AA157" s="23">
        <v>42229.020833333336</v>
      </c>
      <c r="AB157" s="26">
        <v>0.69309280000000228</v>
      </c>
    </row>
    <row r="158" spans="1:28" x14ac:dyDescent="0.2">
      <c r="A158" s="19">
        <v>42222.822916666664</v>
      </c>
      <c r="B158" s="22"/>
      <c r="C158" s="22"/>
      <c r="D158" s="22">
        <v>35.266500253170207</v>
      </c>
      <c r="E158" s="22">
        <v>0.51002000000000003</v>
      </c>
      <c r="F158" s="22"/>
      <c r="G158" s="22"/>
      <c r="H158" s="22"/>
      <c r="I158" s="22"/>
      <c r="J158" s="22"/>
      <c r="K158" s="22"/>
      <c r="L158" s="22"/>
      <c r="M158" s="22"/>
      <c r="V158" s="3">
        <v>14.628936960000001</v>
      </c>
      <c r="W158" s="23">
        <v>42227.430555555555</v>
      </c>
      <c r="X158" s="24">
        <v>2.7694399999999995</v>
      </c>
      <c r="Z158" s="3">
        <v>204.43496832000002</v>
      </c>
      <c r="AA158" s="23">
        <v>42229.313888888886</v>
      </c>
      <c r="AB158" s="26">
        <v>0.80809279999999717</v>
      </c>
    </row>
    <row r="159" spans="1:28" x14ac:dyDescent="0.2">
      <c r="A159" s="19">
        <v>42222.833333333336</v>
      </c>
      <c r="B159" s="22"/>
      <c r="C159" s="22"/>
      <c r="D159" s="22">
        <v>34.69615743924858</v>
      </c>
      <c r="E159" s="22">
        <v>0.51002000000000003</v>
      </c>
      <c r="F159" s="22"/>
      <c r="G159" s="22"/>
      <c r="H159" s="22"/>
      <c r="I159" s="22"/>
      <c r="J159" s="22"/>
      <c r="K159" s="22"/>
      <c r="L159" s="22"/>
      <c r="M159" s="22"/>
      <c r="V159" s="3">
        <v>15.56235648</v>
      </c>
      <c r="W159" s="23">
        <v>42227.465277777781</v>
      </c>
      <c r="X159" s="24">
        <v>2.1864400000000002</v>
      </c>
      <c r="Z159" s="3">
        <v>298.74252672</v>
      </c>
      <c r="AA159" s="27">
        <v>42229.417361111111</v>
      </c>
      <c r="AB159" s="26">
        <v>73.048071999999962</v>
      </c>
    </row>
    <row r="160" spans="1:28" x14ac:dyDescent="0.2">
      <c r="A160" s="19">
        <v>42222.84375</v>
      </c>
      <c r="B160" s="22"/>
      <c r="C160" s="22"/>
      <c r="D160" s="22">
        <v>34.125814625326932</v>
      </c>
      <c r="E160" s="22">
        <v>0.51002000000000003</v>
      </c>
      <c r="F160" s="22"/>
      <c r="G160" s="22"/>
      <c r="H160" s="22"/>
      <c r="I160" s="22"/>
      <c r="J160" s="22"/>
      <c r="K160" s="22"/>
      <c r="L160" s="22"/>
      <c r="M160" s="22"/>
      <c r="V160" s="3">
        <v>151.58411136000001</v>
      </c>
      <c r="W160" s="23">
        <v>42227.489583333336</v>
      </c>
      <c r="X160" s="24">
        <v>0.70851300000000017</v>
      </c>
      <c r="Z160" s="3">
        <v>345.71927808000004</v>
      </c>
      <c r="AA160" s="23">
        <v>42229.448611111111</v>
      </c>
      <c r="AB160" s="26">
        <v>43.790232000000003</v>
      </c>
    </row>
    <row r="161" spans="1:28" x14ac:dyDescent="0.2">
      <c r="A161" s="19">
        <v>42222.854166666664</v>
      </c>
      <c r="B161" s="22"/>
      <c r="C161" s="22"/>
      <c r="D161" s="22">
        <v>33.555471811405283</v>
      </c>
      <c r="E161" s="22">
        <v>0.51002000000000003</v>
      </c>
      <c r="F161" s="22"/>
      <c r="G161" s="22"/>
      <c r="H161" s="22"/>
      <c r="I161" s="22"/>
      <c r="J161" s="22"/>
      <c r="K161" s="22"/>
      <c r="L161" s="22"/>
      <c r="M161" s="22"/>
      <c r="V161" s="3">
        <v>164.08871424</v>
      </c>
      <c r="W161" s="23">
        <v>42227.506944444445</v>
      </c>
      <c r="X161" s="24">
        <v>0.61132680000000028</v>
      </c>
      <c r="Z161" s="3">
        <v>377.05320576000003</v>
      </c>
      <c r="AA161" s="27">
        <v>42229.477777777778</v>
      </c>
      <c r="AB161" s="26">
        <v>34.302015999999981</v>
      </c>
    </row>
    <row r="162" spans="1:28" x14ac:dyDescent="0.2">
      <c r="A162" s="19">
        <v>42222.864583333336</v>
      </c>
      <c r="B162" s="22"/>
      <c r="C162" s="22"/>
      <c r="D162" s="22">
        <v>32.985128997483656</v>
      </c>
      <c r="E162" s="22">
        <v>0.51002000000000003</v>
      </c>
      <c r="F162" s="22"/>
      <c r="G162" s="22"/>
      <c r="H162" s="22"/>
      <c r="I162" s="22"/>
      <c r="J162" s="22"/>
      <c r="K162" s="22"/>
      <c r="L162" s="22"/>
      <c r="M162" s="22"/>
      <c r="V162" s="3">
        <v>147.54465792000002</v>
      </c>
      <c r="W162" s="23">
        <v>42227.524305555555</v>
      </c>
      <c r="X162" s="24">
        <v>1.7416999999999996</v>
      </c>
      <c r="Z162" s="30">
        <v>421.48719360000001</v>
      </c>
      <c r="AA162" s="23">
        <v>42229.503472222219</v>
      </c>
      <c r="AB162" s="26">
        <v>70.024039000000016</v>
      </c>
    </row>
    <row r="163" spans="1:28" x14ac:dyDescent="0.2">
      <c r="A163" s="19">
        <v>42222.875</v>
      </c>
      <c r="B163" s="22"/>
      <c r="C163" s="22"/>
      <c r="D163" s="22">
        <v>32.414786183561972</v>
      </c>
      <c r="E163" s="22">
        <v>0.52518000000000009</v>
      </c>
      <c r="F163" s="22"/>
      <c r="G163" s="22"/>
      <c r="H163" s="22"/>
      <c r="I163" s="22"/>
      <c r="J163" s="22"/>
      <c r="K163" s="22"/>
      <c r="L163" s="22"/>
      <c r="M163" s="22"/>
      <c r="V163" s="3">
        <v>189.38760192000004</v>
      </c>
      <c r="W163" s="23">
        <v>42227.541666666664</v>
      </c>
      <c r="X163" s="24">
        <v>0.81132680000000024</v>
      </c>
      <c r="Z163" s="3">
        <v>196.05028608000001</v>
      </c>
      <c r="AA163" s="23">
        <v>42229.513888888891</v>
      </c>
      <c r="AB163" s="26">
        <v>1.529272999999975</v>
      </c>
    </row>
    <row r="164" spans="1:28" x14ac:dyDescent="0.2">
      <c r="A164" s="19">
        <v>42222.885416666664</v>
      </c>
      <c r="B164" s="22"/>
      <c r="C164" s="22"/>
      <c r="D164" s="22">
        <v>32.15666862850226</v>
      </c>
      <c r="E164" s="22">
        <v>0.68184125000000007</v>
      </c>
      <c r="F164" s="22"/>
      <c r="G164" s="22"/>
      <c r="H164" s="22"/>
      <c r="I164" s="22"/>
      <c r="J164" s="22"/>
      <c r="K164" s="22"/>
      <c r="L164" s="22"/>
      <c r="M164" s="22"/>
      <c r="V164" s="3">
        <v>190.16008704000001</v>
      </c>
      <c r="W164" s="23">
        <v>42227.545138888891</v>
      </c>
      <c r="X164" s="24">
        <v>0.85394999999999999</v>
      </c>
      <c r="Z164" s="3">
        <v>204.48324864000003</v>
      </c>
      <c r="AA164" s="23">
        <v>42229.541666666664</v>
      </c>
      <c r="AB164" s="26">
        <v>1.5884089999999986</v>
      </c>
    </row>
    <row r="165" spans="1:28" x14ac:dyDescent="0.2">
      <c r="A165" s="19">
        <v>42222.895833333336</v>
      </c>
      <c r="B165" s="22"/>
      <c r="C165" s="22"/>
      <c r="D165" s="22">
        <v>31.89855107344254</v>
      </c>
      <c r="E165" s="22">
        <v>0.83850249999999993</v>
      </c>
      <c r="F165" s="22"/>
      <c r="G165" s="22"/>
      <c r="H165" s="22"/>
      <c r="I165" s="22"/>
      <c r="J165" s="22"/>
      <c r="K165" s="22"/>
      <c r="L165" s="22"/>
      <c r="M165" s="22"/>
      <c r="V165" s="3">
        <v>16.415308799999998</v>
      </c>
      <c r="W165" s="23">
        <v>42227.548611111109</v>
      </c>
      <c r="X165" s="24">
        <v>2.4800200000000001</v>
      </c>
      <c r="Z165" s="3">
        <v>204.43496832000002</v>
      </c>
      <c r="AA165" s="23">
        <v>42229.555555555555</v>
      </c>
      <c r="AB165" s="26">
        <v>1.5180928000000122</v>
      </c>
    </row>
    <row r="166" spans="1:28" x14ac:dyDescent="0.2">
      <c r="A166" s="19">
        <v>42222.90625</v>
      </c>
      <c r="B166" s="22"/>
      <c r="C166" s="22"/>
      <c r="D166" s="22">
        <v>31.640433518382828</v>
      </c>
      <c r="E166" s="22">
        <v>0.99516375000000001</v>
      </c>
      <c r="F166" s="22"/>
      <c r="G166" s="22"/>
      <c r="H166" s="22"/>
      <c r="I166" s="22"/>
      <c r="J166" s="22"/>
      <c r="K166" s="22"/>
      <c r="L166" s="22"/>
      <c r="M166" s="22"/>
      <c r="V166" s="3">
        <v>164.08871424</v>
      </c>
      <c r="W166" s="23">
        <v>42227.715277777781</v>
      </c>
      <c r="X166" s="24">
        <v>0.4803268</v>
      </c>
      <c r="Z166" s="3">
        <v>345.71927808000004</v>
      </c>
      <c r="AA166" s="23">
        <v>42229.586111111108</v>
      </c>
      <c r="AB166" s="26">
        <v>63.717853000000019</v>
      </c>
    </row>
    <row r="167" spans="1:28" x14ac:dyDescent="0.2">
      <c r="A167" s="19">
        <v>42222.916666666664</v>
      </c>
      <c r="B167" s="22"/>
      <c r="C167" s="22"/>
      <c r="D167" s="22">
        <v>31.382315963323112</v>
      </c>
      <c r="E167" s="22">
        <v>1.1518249999999997</v>
      </c>
      <c r="F167" s="22"/>
      <c r="G167" s="22"/>
      <c r="H167" s="22"/>
      <c r="I167" s="22"/>
      <c r="J167" s="22"/>
      <c r="K167" s="22"/>
      <c r="L167" s="22"/>
      <c r="M167" s="22"/>
      <c r="V167" s="3">
        <v>189.38760192000004</v>
      </c>
      <c r="W167" s="23">
        <v>42227.763888888891</v>
      </c>
      <c r="X167" s="24">
        <v>0.82832680000000025</v>
      </c>
      <c r="Z167" s="30">
        <v>510.74141184000007</v>
      </c>
      <c r="AA167" s="23">
        <v>42229.612500000003</v>
      </c>
      <c r="AB167" s="26">
        <v>71.112537000000032</v>
      </c>
    </row>
    <row r="168" spans="1:28" x14ac:dyDescent="0.2">
      <c r="A168" s="19">
        <v>42222.927083333336</v>
      </c>
      <c r="B168" s="22"/>
      <c r="C168" s="22"/>
      <c r="D168" s="22">
        <v>31.1241984082634</v>
      </c>
      <c r="E168" s="22">
        <v>8.3633215000000014</v>
      </c>
      <c r="F168" s="22"/>
      <c r="G168" s="22"/>
      <c r="H168" s="22"/>
      <c r="I168" s="22"/>
      <c r="J168" s="22"/>
      <c r="K168" s="22"/>
      <c r="L168" s="22"/>
      <c r="M168" s="22"/>
      <c r="V168" s="30"/>
      <c r="W168" s="27"/>
      <c r="X168" s="31"/>
      <c r="Z168" s="3">
        <v>377.05320576000003</v>
      </c>
      <c r="AA168" s="27">
        <v>42229.622916666667</v>
      </c>
      <c r="AB168" s="26">
        <v>56.546296000000041</v>
      </c>
    </row>
    <row r="169" spans="1:28" x14ac:dyDescent="0.2">
      <c r="A169" s="19">
        <v>42222.9375</v>
      </c>
      <c r="B169" s="22"/>
      <c r="C169" s="22"/>
      <c r="D169" s="22">
        <v>30.866080853203677</v>
      </c>
      <c r="E169" s="22">
        <v>15.574817999999999</v>
      </c>
      <c r="F169" s="22"/>
      <c r="G169" s="22"/>
      <c r="H169" s="22"/>
      <c r="I169" s="22"/>
      <c r="J169" s="22"/>
      <c r="K169" s="22"/>
      <c r="L169" s="22"/>
      <c r="M169" s="22"/>
      <c r="V169" s="32">
        <v>162.86561280000001</v>
      </c>
      <c r="W169" s="33">
        <v>42228.340277777781</v>
      </c>
      <c r="X169" s="34">
        <v>0.14174331000000001</v>
      </c>
      <c r="Z169" s="3">
        <v>204.43496832000002</v>
      </c>
      <c r="AA169" s="23">
        <v>42229.795138888891</v>
      </c>
      <c r="AB169" s="26">
        <v>0.68909280000001161</v>
      </c>
    </row>
    <row r="170" spans="1:28" x14ac:dyDescent="0.2">
      <c r="A170" s="19">
        <v>42222.947916666664</v>
      </c>
      <c r="B170" s="22"/>
      <c r="C170" s="22"/>
      <c r="D170" s="22">
        <v>30.607963298143972</v>
      </c>
      <c r="E170" s="22">
        <v>22.7863145</v>
      </c>
      <c r="F170" s="22"/>
      <c r="G170" s="22"/>
      <c r="H170" s="22"/>
      <c r="I170" s="22"/>
      <c r="J170" s="22"/>
      <c r="K170" s="22"/>
      <c r="L170" s="22"/>
      <c r="M170" s="22"/>
      <c r="V170" s="32">
        <v>176.56113024000001</v>
      </c>
      <c r="W170" s="33">
        <v>42228.354166666664</v>
      </c>
      <c r="X170" s="34">
        <v>0.48723230000000001</v>
      </c>
      <c r="Z170" s="3">
        <v>204.43496832000002</v>
      </c>
      <c r="AA170" s="23">
        <v>42230.354166666664</v>
      </c>
      <c r="AB170" s="26">
        <v>0.57609280000001206</v>
      </c>
    </row>
    <row r="171" spans="1:28" x14ac:dyDescent="0.2">
      <c r="A171" s="19">
        <v>42222.958333333336</v>
      </c>
      <c r="B171" s="22"/>
      <c r="C171" s="22"/>
      <c r="D171" s="22">
        <v>30.349845743084249</v>
      </c>
      <c r="E171" s="22">
        <v>29.997811000000006</v>
      </c>
      <c r="F171" s="22"/>
      <c r="G171" s="22"/>
      <c r="H171" s="22"/>
      <c r="I171" s="22"/>
      <c r="J171" s="22"/>
      <c r="K171" s="22"/>
      <c r="L171" s="22"/>
      <c r="M171" s="22"/>
      <c r="V171" s="32">
        <v>157.55477760000002</v>
      </c>
      <c r="W171" s="33">
        <v>42228.399305555555</v>
      </c>
      <c r="X171" s="34">
        <v>0.137188</v>
      </c>
      <c r="Z171" s="3">
        <v>298.74252672</v>
      </c>
      <c r="AA171" s="27">
        <v>42230.368055555555</v>
      </c>
      <c r="AB171" s="26">
        <v>86.177212999999995</v>
      </c>
    </row>
    <row r="172" spans="1:28" x14ac:dyDescent="0.2">
      <c r="A172" s="19">
        <v>42222.96875</v>
      </c>
      <c r="B172" s="22"/>
      <c r="C172" s="22"/>
      <c r="D172" s="22">
        <v>30.091728188024533</v>
      </c>
      <c r="E172" s="22">
        <v>49.285063000000001</v>
      </c>
      <c r="F172" s="22"/>
      <c r="G172" s="22"/>
      <c r="H172" s="22"/>
      <c r="I172" s="22"/>
      <c r="J172" s="22"/>
      <c r="K172" s="22"/>
      <c r="L172" s="22"/>
      <c r="M172" s="22"/>
      <c r="V172" s="32">
        <v>151.58411136000001</v>
      </c>
      <c r="W172" s="33">
        <v>42228.4375</v>
      </c>
      <c r="X172" s="34">
        <v>0.21313460000000001</v>
      </c>
      <c r="Z172" s="3">
        <v>246.34228608000001</v>
      </c>
      <c r="AA172" s="23">
        <v>42230.381944444445</v>
      </c>
      <c r="AB172" s="26">
        <v>53.922849999999954</v>
      </c>
    </row>
    <row r="173" spans="1:28" x14ac:dyDescent="0.2">
      <c r="A173" s="19">
        <v>42222.979166666664</v>
      </c>
      <c r="B173" s="22"/>
      <c r="C173" s="22"/>
      <c r="D173" s="22">
        <v>29.833610632964817</v>
      </c>
      <c r="E173" s="22">
        <v>68.572314999999989</v>
      </c>
      <c r="F173" s="22"/>
      <c r="G173" s="22"/>
      <c r="H173" s="22"/>
      <c r="I173" s="22"/>
      <c r="J173" s="22"/>
      <c r="K173" s="22"/>
      <c r="L173" s="22"/>
      <c r="M173" s="22"/>
      <c r="V173" s="32">
        <v>151.58411136000001</v>
      </c>
      <c r="W173" s="33">
        <v>42228.4375</v>
      </c>
      <c r="X173" s="34">
        <v>0.22399331</v>
      </c>
      <c r="Z173" s="3">
        <v>246.34228608000001</v>
      </c>
      <c r="AA173" s="23">
        <v>42230.381944444445</v>
      </c>
      <c r="AB173" s="26">
        <v>53.941749999999956</v>
      </c>
    </row>
    <row r="174" spans="1:28" x14ac:dyDescent="0.2">
      <c r="A174" s="19">
        <v>42222.989583333336</v>
      </c>
      <c r="B174" s="22"/>
      <c r="C174" s="22"/>
      <c r="D174" s="22">
        <v>29.575493077905101</v>
      </c>
      <c r="E174" s="22">
        <v>87.859566999999998</v>
      </c>
      <c r="F174" s="22"/>
      <c r="G174" s="22"/>
      <c r="H174" s="22"/>
      <c r="I174" s="22"/>
      <c r="J174" s="22"/>
      <c r="K174" s="22"/>
      <c r="L174" s="22"/>
      <c r="M174" s="22"/>
      <c r="V174" s="32">
        <v>131.48340480000002</v>
      </c>
      <c r="W174" s="33">
        <v>42228.458333333336</v>
      </c>
      <c r="X174" s="34">
        <v>0.11712</v>
      </c>
      <c r="Z174" s="3">
        <v>345.71927808000004</v>
      </c>
      <c r="AA174" s="23">
        <v>42230.413194444445</v>
      </c>
      <c r="AB174" s="26">
        <v>120.44517699999989</v>
      </c>
    </row>
    <row r="175" spans="1:28" x14ac:dyDescent="0.2">
      <c r="A175" s="19">
        <v>42223</v>
      </c>
      <c r="B175" s="22"/>
      <c r="C175" s="22"/>
      <c r="D175" s="22">
        <v>29.317375522845385</v>
      </c>
      <c r="E175" s="22">
        <v>107.14681900000001</v>
      </c>
      <c r="F175" s="22"/>
      <c r="G175" s="22"/>
      <c r="H175" s="22"/>
      <c r="I175" s="22"/>
      <c r="J175" s="22"/>
      <c r="K175" s="22"/>
      <c r="L175" s="22"/>
      <c r="M175" s="22"/>
      <c r="V175" s="32">
        <v>190.16008704000001</v>
      </c>
      <c r="W175" s="33">
        <v>42228.458333333336</v>
      </c>
      <c r="X175" s="34">
        <v>0.13423099999999999</v>
      </c>
      <c r="Z175" s="3">
        <v>421.32625920000004</v>
      </c>
      <c r="AA175" s="23">
        <v>42230.427083333336</v>
      </c>
      <c r="AB175" s="26">
        <v>276.81347000000051</v>
      </c>
    </row>
    <row r="176" spans="1:28" x14ac:dyDescent="0.2">
      <c r="A176" s="19">
        <v>42223.010416666664</v>
      </c>
      <c r="B176" s="22"/>
      <c r="C176" s="22"/>
      <c r="D176" s="22">
        <v>29.059257967785673</v>
      </c>
      <c r="E176" s="22">
        <v>123.10288199999998</v>
      </c>
      <c r="F176" s="22"/>
      <c r="G176" s="22"/>
      <c r="H176" s="22"/>
      <c r="I176" s="22"/>
      <c r="J176" s="22"/>
      <c r="K176" s="22"/>
      <c r="L176" s="22"/>
      <c r="M176" s="22"/>
      <c r="V176" s="32">
        <v>147.54465792000002</v>
      </c>
      <c r="W176" s="33">
        <v>42228.472222222219</v>
      </c>
      <c r="X176" s="34">
        <v>0.25483129999999998</v>
      </c>
      <c r="Z176" s="3">
        <v>272.47803264000004</v>
      </c>
      <c r="AA176" s="23">
        <v>42230.447916666664</v>
      </c>
      <c r="AB176" s="26">
        <v>86.573089999999922</v>
      </c>
    </row>
    <row r="177" spans="1:28" x14ac:dyDescent="0.2">
      <c r="A177" s="19">
        <v>42223.020833333336</v>
      </c>
      <c r="B177" s="22"/>
      <c r="C177" s="22"/>
      <c r="D177" s="22">
        <v>28.801140412725946</v>
      </c>
      <c r="E177" s="22">
        <v>139.05894500000002</v>
      </c>
      <c r="F177" s="22"/>
      <c r="G177" s="22"/>
      <c r="H177" s="22"/>
      <c r="I177" s="22"/>
      <c r="J177" s="22"/>
      <c r="K177" s="22"/>
      <c r="L177" s="22"/>
      <c r="M177" s="22"/>
      <c r="V177" s="32">
        <v>123.08262912000002</v>
      </c>
      <c r="W177" s="33">
        <v>42228.489583333336</v>
      </c>
      <c r="X177" s="34">
        <v>0.16719999999999699</v>
      </c>
      <c r="Z177" s="3">
        <v>377.05320576000003</v>
      </c>
      <c r="AA177" s="27">
        <v>42230.459722222222</v>
      </c>
      <c r="AB177" s="26">
        <v>128.84855000000005</v>
      </c>
    </row>
    <row r="178" spans="1:28" x14ac:dyDescent="0.2">
      <c r="A178" s="19">
        <v>42223.03125</v>
      </c>
      <c r="B178" s="22"/>
      <c r="C178" s="22"/>
      <c r="D178" s="22">
        <v>28.543022857666241</v>
      </c>
      <c r="E178" s="22">
        <v>165.30750857721057</v>
      </c>
      <c r="F178" s="22"/>
      <c r="G178" s="22"/>
      <c r="H178" s="22"/>
      <c r="I178" s="22"/>
      <c r="J178" s="22"/>
      <c r="K178" s="22"/>
      <c r="L178" s="22"/>
      <c r="M178" s="22"/>
      <c r="V178" s="32">
        <v>65.194525440000007</v>
      </c>
      <c r="W178" s="33">
        <v>42228.499305555553</v>
      </c>
      <c r="X178" s="34">
        <v>0.65727000000000002</v>
      </c>
      <c r="Z178" s="30">
        <v>421.48719360000001</v>
      </c>
      <c r="AA178" s="23">
        <v>42230.488194444442</v>
      </c>
      <c r="AB178" s="26">
        <v>181.76997899999992</v>
      </c>
    </row>
    <row r="179" spans="1:28" x14ac:dyDescent="0.2">
      <c r="A179" s="19">
        <v>42223.041666666664</v>
      </c>
      <c r="B179" s="22"/>
      <c r="C179" s="22"/>
      <c r="D179" s="22">
        <v>28.284905302606521</v>
      </c>
      <c r="E179" s="22">
        <v>191.55607215442114</v>
      </c>
      <c r="F179" s="22"/>
      <c r="G179" s="22"/>
      <c r="H179" s="22"/>
      <c r="I179" s="22"/>
      <c r="J179" s="22"/>
      <c r="K179" s="22"/>
      <c r="L179" s="22"/>
      <c r="M179" s="22"/>
      <c r="V179" s="32">
        <v>123.08262912000002</v>
      </c>
      <c r="W179" s="33">
        <v>42228.5</v>
      </c>
      <c r="X179" s="34">
        <v>0.99829000000000001</v>
      </c>
      <c r="Z179" s="3">
        <v>377.61647615999999</v>
      </c>
      <c r="AA179" s="27">
        <v>42230.493055555555</v>
      </c>
      <c r="AB179" s="26">
        <v>245.05185999999992</v>
      </c>
    </row>
    <row r="180" spans="1:28" x14ac:dyDescent="0.2">
      <c r="A180" s="19">
        <v>42223.052083333336</v>
      </c>
      <c r="B180" s="22"/>
      <c r="C180" s="22"/>
      <c r="D180" s="22">
        <v>28.026787747546813</v>
      </c>
      <c r="E180" s="22">
        <v>217.80463573163169</v>
      </c>
      <c r="F180" s="22"/>
      <c r="G180" s="22"/>
      <c r="H180" s="22"/>
      <c r="I180" s="22"/>
      <c r="J180" s="22"/>
      <c r="K180" s="22"/>
      <c r="L180" s="22"/>
      <c r="M180" s="22"/>
      <c r="V180" s="32">
        <v>108.95258880000002</v>
      </c>
      <c r="W180" s="33">
        <v>42228.508333333331</v>
      </c>
      <c r="X180" s="34">
        <v>0.18149000000000001</v>
      </c>
      <c r="Z180" s="3">
        <v>345.79974528000002</v>
      </c>
      <c r="AA180" s="27">
        <v>42230.520833333336</v>
      </c>
      <c r="AB180" s="26">
        <v>190.52977999999996</v>
      </c>
    </row>
    <row r="181" spans="1:28" x14ac:dyDescent="0.2">
      <c r="A181" s="19">
        <v>42223.0625</v>
      </c>
      <c r="B181" s="22"/>
      <c r="C181" s="22"/>
      <c r="D181" s="22">
        <v>27.76867019248709</v>
      </c>
      <c r="E181" s="22">
        <v>214.23442775921882</v>
      </c>
      <c r="F181" s="22"/>
      <c r="G181" s="22"/>
      <c r="H181" s="22"/>
      <c r="I181" s="22"/>
      <c r="J181" s="22"/>
      <c r="K181" s="22"/>
      <c r="L181" s="22"/>
      <c r="M181" s="22"/>
      <c r="V181" s="32">
        <v>164.08871424</v>
      </c>
      <c r="W181" s="33">
        <v>42228.534722222219</v>
      </c>
      <c r="X181" s="34">
        <v>0.39747999999923</v>
      </c>
      <c r="Z181" s="3">
        <v>196.05028608000001</v>
      </c>
      <c r="AA181" s="23">
        <v>42230.524305555555</v>
      </c>
      <c r="AB181" s="26">
        <v>1.8347100000000012</v>
      </c>
    </row>
    <row r="182" spans="1:28" x14ac:dyDescent="0.2">
      <c r="A182" s="19">
        <v>42223.072916666664</v>
      </c>
      <c r="B182" s="22"/>
      <c r="C182" s="22"/>
      <c r="D182" s="22">
        <v>27.510552637427374</v>
      </c>
      <c r="E182" s="22">
        <v>203.6498653771101</v>
      </c>
      <c r="F182" s="22"/>
      <c r="G182" s="22"/>
      <c r="H182" s="22"/>
      <c r="I182" s="22"/>
      <c r="J182" s="22"/>
      <c r="K182" s="22"/>
      <c r="L182" s="22"/>
      <c r="M182" s="22"/>
      <c r="V182" s="32">
        <v>104.17283712000001</v>
      </c>
      <c r="W182" s="33">
        <v>42228.5625</v>
      </c>
      <c r="X182" s="34">
        <v>0.21482999999999999</v>
      </c>
      <c r="Z182" s="3">
        <v>295.82961408</v>
      </c>
      <c r="AA182" s="23">
        <v>42230.527777777781</v>
      </c>
      <c r="AB182" s="26">
        <v>47.912849999999992</v>
      </c>
    </row>
    <row r="183" spans="1:28" x14ac:dyDescent="0.2">
      <c r="A183" s="19">
        <v>42223.083333333336</v>
      </c>
      <c r="B183" s="22"/>
      <c r="C183" s="22"/>
      <c r="D183" s="22">
        <v>27.252435082367654</v>
      </c>
      <c r="E183" s="22">
        <v>193.06530299500128</v>
      </c>
      <c r="F183" s="22"/>
      <c r="G183" s="22"/>
      <c r="H183" s="22"/>
      <c r="I183" s="22"/>
      <c r="J183" s="22"/>
      <c r="K183" s="22"/>
      <c r="L183" s="22"/>
      <c r="M183" s="22"/>
      <c r="V183" s="32">
        <v>189.38760192000004</v>
      </c>
      <c r="W183" s="33">
        <v>42228.572916666664</v>
      </c>
      <c r="X183" s="34">
        <v>0.47481410000000002</v>
      </c>
      <c r="Z183" s="3">
        <v>333.21467520000004</v>
      </c>
      <c r="AA183" s="23">
        <v>42230.555555555555</v>
      </c>
      <c r="AB183" s="26">
        <v>183.61651999999998</v>
      </c>
    </row>
    <row r="184" spans="1:28" x14ac:dyDescent="0.2">
      <c r="A184" s="19">
        <v>42223.09375</v>
      </c>
      <c r="B184" s="22"/>
      <c r="C184" s="22"/>
      <c r="D184" s="22">
        <v>26.994317527307942</v>
      </c>
      <c r="E184" s="22">
        <v>182.48074061289253</v>
      </c>
      <c r="F184" s="22"/>
      <c r="G184" s="22"/>
      <c r="H184" s="22"/>
      <c r="I184" s="22"/>
      <c r="J184" s="22"/>
      <c r="K184" s="22"/>
      <c r="L184" s="22"/>
      <c r="M184" s="22"/>
      <c r="V184" s="32">
        <v>63.504714240000006</v>
      </c>
      <c r="W184" s="33">
        <v>42228.611111111109</v>
      </c>
      <c r="X184" s="34">
        <v>0.57620000000000005</v>
      </c>
      <c r="Z184" s="3">
        <v>204.48324864000003</v>
      </c>
      <c r="AA184" s="23">
        <v>42230.569444444445</v>
      </c>
      <c r="AB184" s="26">
        <v>1.8018799999999828</v>
      </c>
    </row>
    <row r="185" spans="1:28" x14ac:dyDescent="0.2">
      <c r="A185" s="19">
        <v>42223.104166666664</v>
      </c>
      <c r="B185" s="22"/>
      <c r="C185" s="22"/>
      <c r="D185" s="22">
        <v>26.736199972248222</v>
      </c>
      <c r="E185" s="22">
        <v>171.8961782307837</v>
      </c>
      <c r="F185" s="22"/>
      <c r="G185" s="22"/>
      <c r="H185" s="22"/>
      <c r="I185" s="22"/>
      <c r="J185" s="22"/>
      <c r="K185" s="22"/>
      <c r="L185" s="22"/>
      <c r="M185" s="22"/>
      <c r="V185" s="32">
        <v>189.59681664000001</v>
      </c>
      <c r="W185" s="33">
        <v>42228.666666666664</v>
      </c>
      <c r="X185" s="34">
        <v>0.119194999999992</v>
      </c>
      <c r="Z185" s="30">
        <v>510.74141184000007</v>
      </c>
      <c r="AA185" s="23">
        <v>42230.606249999997</v>
      </c>
      <c r="AB185" s="26">
        <v>114.13905900000009</v>
      </c>
    </row>
    <row r="186" spans="1:28" x14ac:dyDescent="0.2">
      <c r="A186" s="19">
        <v>42223.114583333336</v>
      </c>
      <c r="B186" s="22"/>
      <c r="C186" s="22"/>
      <c r="D186" s="22">
        <v>26.47808241718851</v>
      </c>
      <c r="E186" s="22">
        <v>161.31161584867502</v>
      </c>
      <c r="F186" s="22"/>
      <c r="G186" s="22"/>
      <c r="H186" s="22"/>
      <c r="I186" s="22"/>
      <c r="J186" s="22"/>
      <c r="K186" s="22"/>
      <c r="L186" s="22"/>
      <c r="M186" s="22"/>
      <c r="V186" s="32">
        <v>164.08871424</v>
      </c>
      <c r="W186" s="33">
        <v>42228.729166666664</v>
      </c>
      <c r="X186" s="34">
        <v>0.49748141000000001</v>
      </c>
      <c r="Z186" s="3">
        <v>196.87105152000001</v>
      </c>
      <c r="AA186" s="23">
        <v>42230.614583333336</v>
      </c>
      <c r="AB186" s="26">
        <v>10.162410000000023</v>
      </c>
    </row>
    <row r="187" spans="1:28" x14ac:dyDescent="0.2">
      <c r="A187" s="19">
        <v>42223.125</v>
      </c>
      <c r="B187" s="22"/>
      <c r="C187" s="22"/>
      <c r="D187" s="22">
        <v>26.219964862128798</v>
      </c>
      <c r="E187" s="22">
        <v>150.72705346656625</v>
      </c>
      <c r="F187" s="22"/>
      <c r="G187" s="22"/>
      <c r="H187" s="22"/>
      <c r="I187" s="22"/>
      <c r="J187" s="22"/>
      <c r="K187" s="22"/>
      <c r="L187" s="22"/>
      <c r="M187" s="22"/>
      <c r="V187" s="32">
        <v>189.38760192000004</v>
      </c>
      <c r="W187" s="33">
        <v>42228.753472222219</v>
      </c>
      <c r="X187" s="34">
        <v>0.39748140999999998</v>
      </c>
      <c r="Z187" s="3">
        <v>214.42899456000004</v>
      </c>
      <c r="AA187" s="23">
        <v>42230.654861111114</v>
      </c>
      <c r="AB187" s="26">
        <v>5.7172000000000054</v>
      </c>
    </row>
    <row r="188" spans="1:28" x14ac:dyDescent="0.2">
      <c r="A188" s="19">
        <v>42223.135416666664</v>
      </c>
      <c r="B188" s="22"/>
      <c r="C188" s="22"/>
      <c r="D188" s="22">
        <v>25.961847307069071</v>
      </c>
      <c r="E188" s="22">
        <v>140.14249108445739</v>
      </c>
      <c r="F188" s="22"/>
      <c r="G188" s="22"/>
      <c r="H188" s="22"/>
      <c r="I188" s="22"/>
      <c r="J188" s="22"/>
      <c r="K188" s="22"/>
      <c r="L188" s="22"/>
      <c r="M188" s="22"/>
      <c r="V188" s="32">
        <v>192.96034560000001</v>
      </c>
      <c r="W188" s="33">
        <v>42228.916666666664</v>
      </c>
      <c r="X188" s="34">
        <v>0.123935</v>
      </c>
      <c r="Z188" s="3">
        <v>227.65780224000002</v>
      </c>
      <c r="AA188" s="23">
        <v>42230.700694444444</v>
      </c>
      <c r="AB188" s="26">
        <v>10.204639999999998</v>
      </c>
    </row>
    <row r="189" spans="1:28" x14ac:dyDescent="0.2">
      <c r="A189" s="19">
        <v>42223.145833333336</v>
      </c>
      <c r="B189" s="22"/>
      <c r="C189" s="22"/>
      <c r="D189" s="22">
        <v>25.703729752009362</v>
      </c>
      <c r="E189" s="22">
        <v>129.55792870234862</v>
      </c>
      <c r="F189" s="22"/>
      <c r="G189" s="22"/>
      <c r="H189" s="22"/>
      <c r="I189" s="22"/>
      <c r="J189" s="22"/>
      <c r="K189" s="22"/>
      <c r="L189" s="22"/>
      <c r="M189" s="22"/>
      <c r="V189" s="32">
        <v>164.08871424</v>
      </c>
      <c r="W189" s="33">
        <v>42228.972222222219</v>
      </c>
      <c r="X189" s="34">
        <v>0.38748141000000003</v>
      </c>
      <c r="Z189" s="3">
        <v>246.34228608000001</v>
      </c>
      <c r="AA189" s="23">
        <v>42231.378472222219</v>
      </c>
      <c r="AB189" s="26">
        <v>46.784290000000027</v>
      </c>
    </row>
    <row r="190" spans="1:28" x14ac:dyDescent="0.2">
      <c r="A190" s="19">
        <v>42223.15625</v>
      </c>
      <c r="B190" s="22"/>
      <c r="C190" s="22"/>
      <c r="D190" s="22">
        <v>25.44561219694965</v>
      </c>
      <c r="E190" s="22">
        <v>118.97336632023988</v>
      </c>
      <c r="F190" s="22"/>
      <c r="G190" s="22"/>
      <c r="H190" s="22"/>
      <c r="I190" s="22"/>
      <c r="J190" s="22"/>
      <c r="K190" s="22"/>
      <c r="L190" s="22"/>
      <c r="M190" s="22"/>
      <c r="V190" s="32">
        <v>189.38760192000004</v>
      </c>
      <c r="W190" s="33">
        <v>42229.041666666664</v>
      </c>
      <c r="X190" s="34">
        <v>0.38748141000000003</v>
      </c>
      <c r="Z190" s="3">
        <v>196.87105152000001</v>
      </c>
      <c r="AA190" s="23">
        <v>42231.385416666664</v>
      </c>
      <c r="AB190" s="26">
        <v>10.278600000000012</v>
      </c>
    </row>
    <row r="191" spans="1:28" x14ac:dyDescent="0.2">
      <c r="A191" s="19">
        <v>42223.166666666664</v>
      </c>
      <c r="B191" s="22"/>
      <c r="C191" s="22"/>
      <c r="D191" s="22">
        <v>25.187494641889934</v>
      </c>
      <c r="E191" s="22">
        <v>108.38880393813109</v>
      </c>
      <c r="F191" s="22"/>
      <c r="G191" s="22"/>
      <c r="H191" s="22"/>
      <c r="I191" s="22"/>
      <c r="J191" s="22"/>
      <c r="K191" s="22"/>
      <c r="L191" s="22"/>
      <c r="M191" s="22"/>
      <c r="V191" s="32">
        <v>164.08871424</v>
      </c>
      <c r="W191" s="33">
        <v>42229.263888888891</v>
      </c>
      <c r="X191" s="34">
        <v>0.39748140999999998</v>
      </c>
      <c r="Z191" s="3">
        <v>298.74252672</v>
      </c>
      <c r="AA191" s="27">
        <v>42231.404861111114</v>
      </c>
      <c r="AB191" s="26">
        <v>27.282455999999968</v>
      </c>
    </row>
    <row r="192" spans="1:28" x14ac:dyDescent="0.2">
      <c r="A192" s="19">
        <v>42223.177083333336</v>
      </c>
      <c r="B192" s="22"/>
      <c r="C192" s="22"/>
      <c r="D192" s="22">
        <v>24.929377086830211</v>
      </c>
      <c r="E192" s="22">
        <v>97.804241556022291</v>
      </c>
      <c r="F192" s="22"/>
      <c r="G192" s="22"/>
      <c r="H192" s="22"/>
      <c r="I192" s="22"/>
      <c r="J192" s="22"/>
      <c r="K192" s="22"/>
      <c r="L192" s="22"/>
      <c r="M192" s="22"/>
      <c r="V192" s="32">
        <v>189.38760192000004</v>
      </c>
      <c r="W192" s="33">
        <v>42229.291666666664</v>
      </c>
      <c r="X192" s="34">
        <v>0.29748287000000001</v>
      </c>
      <c r="Z192" s="3">
        <v>272.47803264000004</v>
      </c>
      <c r="AA192" s="23">
        <v>42231.430555555555</v>
      </c>
      <c r="AB192" s="26">
        <v>75.415689999999984</v>
      </c>
    </row>
    <row r="193" spans="1:28" x14ac:dyDescent="0.2">
      <c r="A193" s="19">
        <v>42223.1875</v>
      </c>
      <c r="B193" s="22"/>
      <c r="C193" s="22"/>
      <c r="D193" s="22">
        <v>24.671259531770495</v>
      </c>
      <c r="E193" s="22">
        <v>87.219679173913505</v>
      </c>
      <c r="F193" s="22"/>
      <c r="G193" s="22"/>
      <c r="H193" s="22"/>
      <c r="I193" s="22"/>
      <c r="J193" s="22"/>
      <c r="K193" s="22"/>
      <c r="L193" s="22"/>
      <c r="M193" s="22"/>
      <c r="V193" s="32">
        <v>95.772061440000002</v>
      </c>
      <c r="W193" s="33">
        <v>42229.368055555555</v>
      </c>
      <c r="X193" s="34">
        <v>0.29380000000000001</v>
      </c>
      <c r="Z193" s="3">
        <v>214.42899456000004</v>
      </c>
      <c r="AA193" s="23">
        <v>42231.4375</v>
      </c>
      <c r="AB193" s="26">
        <v>5.4892799999999937</v>
      </c>
    </row>
    <row r="194" spans="1:28" x14ac:dyDescent="0.2">
      <c r="A194" s="19">
        <v>42223.197916666664</v>
      </c>
      <c r="B194" s="22"/>
      <c r="C194" s="22"/>
      <c r="D194" s="22">
        <v>24.41314197671079</v>
      </c>
      <c r="E194" s="22">
        <v>76.635116791804734</v>
      </c>
      <c r="F194" s="22"/>
      <c r="G194" s="22"/>
      <c r="H194" s="22"/>
      <c r="I194" s="22"/>
      <c r="J194" s="22"/>
      <c r="K194" s="22"/>
      <c r="L194" s="22"/>
      <c r="M194" s="22"/>
      <c r="V194" s="32">
        <v>95.949089279999995</v>
      </c>
      <c r="W194" s="33">
        <v>42229.368055555555</v>
      </c>
      <c r="X194" s="34">
        <v>0.29380000000000001</v>
      </c>
      <c r="Z194" s="3">
        <v>345.71927808000004</v>
      </c>
      <c r="AA194" s="23">
        <v>42231.4375</v>
      </c>
      <c r="AB194" s="26">
        <v>55.825289999999939</v>
      </c>
    </row>
    <row r="195" spans="1:28" x14ac:dyDescent="0.2">
      <c r="A195" s="19">
        <v>42223.208333333336</v>
      </c>
      <c r="B195" s="22"/>
      <c r="C195" s="22"/>
      <c r="D195" s="22">
        <v>24.155024421651071</v>
      </c>
      <c r="E195" s="22">
        <v>59.036199999999994</v>
      </c>
      <c r="F195" s="22">
        <v>3.4777471641790783</v>
      </c>
      <c r="G195" s="22"/>
      <c r="H195" s="22"/>
      <c r="I195" s="22"/>
      <c r="J195" s="22"/>
      <c r="K195" s="22"/>
      <c r="L195" s="22"/>
      <c r="M195" s="22"/>
      <c r="V195" s="32">
        <v>176.56113024000001</v>
      </c>
      <c r="W195" s="33">
        <v>42229.375</v>
      </c>
      <c r="X195" s="34">
        <v>0.14943200000000001</v>
      </c>
      <c r="Z195" s="3">
        <v>421.32625920000004</v>
      </c>
      <c r="AA195" s="23">
        <v>42231.447916666664</v>
      </c>
      <c r="AB195" s="26">
        <v>215.06226000000004</v>
      </c>
    </row>
    <row r="196" spans="1:28" x14ac:dyDescent="0.2">
      <c r="A196" s="19">
        <v>42223.21875</v>
      </c>
      <c r="B196" s="22"/>
      <c r="C196" s="22"/>
      <c r="D196" s="22">
        <v>23.896906866591351</v>
      </c>
      <c r="E196" s="22">
        <v>56.063236801243463</v>
      </c>
      <c r="F196" s="22">
        <v>3.5980678708462079</v>
      </c>
      <c r="G196" s="22"/>
      <c r="H196" s="22"/>
      <c r="I196" s="22"/>
      <c r="J196" s="22"/>
      <c r="K196" s="22"/>
      <c r="L196" s="22"/>
      <c r="M196" s="22"/>
      <c r="V196" s="32">
        <v>96.496266240000011</v>
      </c>
      <c r="W196" s="33">
        <v>42229.399305555555</v>
      </c>
      <c r="X196" s="34">
        <v>0.24154999999999999</v>
      </c>
      <c r="Z196" s="3">
        <v>421.32625920000004</v>
      </c>
      <c r="AA196" s="23">
        <v>42231.447916666664</v>
      </c>
      <c r="AB196" s="26">
        <v>234.72981000000004</v>
      </c>
    </row>
    <row r="197" spans="1:28" x14ac:dyDescent="0.2">
      <c r="A197" s="19">
        <v>42223.229166666664</v>
      </c>
      <c r="B197" s="22"/>
      <c r="C197" s="22"/>
      <c r="D197" s="22">
        <v>23.638789311531639</v>
      </c>
      <c r="E197" s="22">
        <v>53.090273602486924</v>
      </c>
      <c r="F197" s="22">
        <v>3.718388577513295</v>
      </c>
      <c r="G197" s="22"/>
      <c r="H197" s="22"/>
      <c r="I197" s="22"/>
      <c r="J197" s="22"/>
      <c r="K197" s="22"/>
      <c r="L197" s="22"/>
      <c r="M197" s="22"/>
      <c r="V197" s="32">
        <v>162.86561280000001</v>
      </c>
      <c r="W197" s="33">
        <v>42229.40625</v>
      </c>
      <c r="X197" s="34">
        <v>0.1541614</v>
      </c>
      <c r="Z197" s="3">
        <v>196.05028608000001</v>
      </c>
      <c r="AA197" s="23">
        <v>42231.479166666664</v>
      </c>
      <c r="AB197" s="26">
        <v>8.2074000000000069</v>
      </c>
    </row>
    <row r="198" spans="1:28" x14ac:dyDescent="0.2">
      <c r="A198" s="19">
        <v>42223.239583333336</v>
      </c>
      <c r="B198" s="22"/>
      <c r="C198" s="22"/>
      <c r="D198" s="22">
        <v>23.380671756471919</v>
      </c>
      <c r="E198" s="22">
        <v>50.117310403730386</v>
      </c>
      <c r="F198" s="22">
        <v>3.8387092841803394</v>
      </c>
      <c r="G198" s="22"/>
      <c r="H198" s="22"/>
      <c r="I198" s="22"/>
      <c r="J198" s="22"/>
      <c r="K198" s="22"/>
      <c r="L198" s="22"/>
      <c r="M198" s="22"/>
      <c r="V198" s="32">
        <v>157.55477760000002</v>
      </c>
      <c r="W198" s="33">
        <v>42229.4375</v>
      </c>
      <c r="X198" s="34">
        <v>0.36193199999999998</v>
      </c>
      <c r="Z198" s="3">
        <v>377.05320576000003</v>
      </c>
      <c r="AA198" s="27">
        <v>42231.479861111111</v>
      </c>
      <c r="AB198" s="26">
        <v>72.372231000000056</v>
      </c>
    </row>
    <row r="199" spans="1:28" x14ac:dyDescent="0.2">
      <c r="A199" s="19">
        <v>42223.25</v>
      </c>
      <c r="B199" s="22"/>
      <c r="C199" s="22"/>
      <c r="D199" s="22">
        <v>23.122554201412211</v>
      </c>
      <c r="E199" s="22">
        <v>47.144347204973826</v>
      </c>
      <c r="F199" s="22">
        <v>3.9590299908474407</v>
      </c>
      <c r="G199" s="22"/>
      <c r="H199" s="22"/>
      <c r="I199" s="22"/>
      <c r="J199" s="22"/>
      <c r="K199" s="22"/>
      <c r="L199" s="22"/>
      <c r="M199" s="22"/>
      <c r="V199" s="32">
        <v>97.864208640000015</v>
      </c>
      <c r="W199" s="33">
        <v>42229.440972222219</v>
      </c>
      <c r="X199" s="34">
        <v>0.28577000000000002</v>
      </c>
      <c r="Z199" s="3">
        <v>227.65780224000002</v>
      </c>
      <c r="AA199" s="23">
        <v>42231.496527777781</v>
      </c>
      <c r="AB199" s="26">
        <v>10.594510000000014</v>
      </c>
    </row>
    <row r="200" spans="1:28" x14ac:dyDescent="0.2">
      <c r="A200" s="19">
        <v>42223.260416666664</v>
      </c>
      <c r="B200" s="22"/>
      <c r="C200" s="22"/>
      <c r="D200" s="22">
        <v>22.864436646352495</v>
      </c>
      <c r="E200" s="22">
        <v>44.171384006217295</v>
      </c>
      <c r="F200" s="22">
        <v>4.0793506975145277</v>
      </c>
      <c r="G200" s="22"/>
      <c r="H200" s="22"/>
      <c r="I200" s="22"/>
      <c r="J200" s="22"/>
      <c r="K200" s="22"/>
      <c r="L200" s="22"/>
      <c r="M200" s="22"/>
      <c r="V200" s="32">
        <v>190.16008704000001</v>
      </c>
      <c r="W200" s="33">
        <v>42229.444444444445</v>
      </c>
      <c r="X200" s="34">
        <v>0.1511429</v>
      </c>
      <c r="Z200" s="3">
        <v>295.82961408</v>
      </c>
      <c r="AA200" s="23">
        <v>42231.5</v>
      </c>
      <c r="AB200" s="26">
        <v>40.808869999999999</v>
      </c>
    </row>
    <row r="201" spans="1:28" x14ac:dyDescent="0.2">
      <c r="A201" s="19">
        <v>42223.270833333336</v>
      </c>
      <c r="B201" s="22"/>
      <c r="C201" s="22"/>
      <c r="D201" s="22">
        <v>22.606319091292768</v>
      </c>
      <c r="E201" s="22">
        <v>41.198420807460757</v>
      </c>
      <c r="F201" s="22">
        <v>4.1996714041815864</v>
      </c>
      <c r="G201" s="22"/>
      <c r="H201" s="22"/>
      <c r="I201" s="22"/>
      <c r="J201" s="22"/>
      <c r="K201" s="22"/>
      <c r="L201" s="22"/>
      <c r="M201" s="22"/>
      <c r="V201" s="32">
        <v>64.019704320000002</v>
      </c>
      <c r="W201" s="33">
        <v>42229.454861111109</v>
      </c>
      <c r="X201" s="34">
        <v>0.67111500000000002</v>
      </c>
      <c r="Z201" s="30">
        <v>421.48719360000001</v>
      </c>
      <c r="AA201" s="23">
        <v>42231.50277777778</v>
      </c>
      <c r="AB201" s="26">
        <v>113.35522800000012</v>
      </c>
    </row>
    <row r="202" spans="1:28" x14ac:dyDescent="0.2">
      <c r="A202" s="19">
        <v>42223.28125</v>
      </c>
      <c r="B202" s="22"/>
      <c r="C202" s="22"/>
      <c r="D202" s="22">
        <v>22.135048575311888</v>
      </c>
      <c r="E202" s="22">
        <v>38.225457608704225</v>
      </c>
      <c r="F202" s="22">
        <v>4.319992110848716</v>
      </c>
      <c r="G202" s="22"/>
      <c r="H202" s="22"/>
      <c r="I202" s="22"/>
      <c r="J202" s="22"/>
      <c r="K202" s="22"/>
      <c r="L202" s="22"/>
      <c r="M202" s="22"/>
      <c r="V202" s="32">
        <v>151.58411136000001</v>
      </c>
      <c r="W202" s="33">
        <v>42229.486111111109</v>
      </c>
      <c r="X202" s="34">
        <v>0.21872327</v>
      </c>
      <c r="Z202" s="3">
        <v>204.48324864000003</v>
      </c>
      <c r="AA202" s="23">
        <v>42231.510416666664</v>
      </c>
      <c r="AB202" s="26">
        <v>10.596700000000027</v>
      </c>
    </row>
    <row r="203" spans="1:28" x14ac:dyDescent="0.2">
      <c r="A203" s="19">
        <v>42223.291666666664</v>
      </c>
      <c r="B203" s="22"/>
      <c r="C203" s="22"/>
      <c r="D203" s="22">
        <v>21.663778059331005</v>
      </c>
      <c r="E203" s="22">
        <v>35.25249440994768</v>
      </c>
      <c r="F203" s="22">
        <v>4.4403128175157747</v>
      </c>
      <c r="G203" s="22"/>
      <c r="H203" s="22"/>
      <c r="I203" s="22"/>
      <c r="J203" s="22"/>
      <c r="K203" s="22"/>
      <c r="L203" s="22"/>
      <c r="M203" s="22"/>
      <c r="V203" s="32">
        <v>91.764794880000011</v>
      </c>
      <c r="W203" s="33">
        <v>42229.489583333336</v>
      </c>
      <c r="X203" s="34">
        <v>0.22231000000000001</v>
      </c>
      <c r="Z203" s="3">
        <v>543.84561792</v>
      </c>
      <c r="AA203" s="23">
        <v>42231.510416666664</v>
      </c>
      <c r="AB203" s="26">
        <v>3.2802310000000148</v>
      </c>
    </row>
    <row r="204" spans="1:28" x14ac:dyDescent="0.2">
      <c r="A204" s="19">
        <v>42223.302083333336</v>
      </c>
      <c r="B204" s="22"/>
      <c r="C204" s="22"/>
      <c r="D204" s="22">
        <v>21.192507543350118</v>
      </c>
      <c r="E204" s="22">
        <v>32.279531211191149</v>
      </c>
      <c r="F204" s="22">
        <v>4.5606335241828475</v>
      </c>
      <c r="G204" s="22"/>
      <c r="H204" s="22"/>
      <c r="I204" s="22"/>
      <c r="J204" s="22"/>
      <c r="K204" s="22"/>
      <c r="L204" s="22"/>
      <c r="M204" s="22"/>
      <c r="V204" s="32">
        <v>96.480172800000005</v>
      </c>
      <c r="W204" s="33">
        <v>42229.489583333336</v>
      </c>
      <c r="X204" s="34">
        <v>0.241532</v>
      </c>
      <c r="Z204" s="3">
        <v>545.11699968000005</v>
      </c>
      <c r="AA204" s="23">
        <v>42231.520833333336</v>
      </c>
      <c r="AB204" s="26">
        <v>1.8270160000000146</v>
      </c>
    </row>
    <row r="205" spans="1:28" x14ac:dyDescent="0.2">
      <c r="A205" s="19">
        <v>42223.3125</v>
      </c>
      <c r="B205" s="22"/>
      <c r="C205" s="22"/>
      <c r="D205" s="22">
        <v>20.721237027369234</v>
      </c>
      <c r="E205" s="22">
        <v>29.306568012434607</v>
      </c>
      <c r="F205" s="22">
        <v>4.6809542308499346</v>
      </c>
      <c r="G205" s="22"/>
      <c r="H205" s="22"/>
      <c r="I205" s="22"/>
      <c r="J205" s="22"/>
      <c r="K205" s="22"/>
      <c r="L205" s="22"/>
      <c r="M205" s="22"/>
      <c r="V205" s="32">
        <v>92.231504640000011</v>
      </c>
      <c r="W205" s="33">
        <v>42229.493055555555</v>
      </c>
      <c r="X205" s="34">
        <v>0.98756999999999995</v>
      </c>
      <c r="Z205" s="3">
        <v>545.11699968000005</v>
      </c>
      <c r="AA205" s="23">
        <v>42231.524305555555</v>
      </c>
      <c r="AB205" s="26">
        <v>13.080776000000043</v>
      </c>
    </row>
    <row r="206" spans="1:28" x14ac:dyDescent="0.2">
      <c r="A206" s="19">
        <v>42223.322916666664</v>
      </c>
      <c r="B206" s="22"/>
      <c r="C206" s="22"/>
      <c r="D206" s="22">
        <v>20.249966511388358</v>
      </c>
      <c r="E206" s="22">
        <v>26.333604813678065</v>
      </c>
      <c r="F206" s="22">
        <v>4.8012749375170216</v>
      </c>
      <c r="G206" s="22"/>
      <c r="H206" s="22"/>
      <c r="I206" s="22"/>
      <c r="J206" s="22"/>
      <c r="K206" s="22"/>
      <c r="L206" s="22"/>
      <c r="M206" s="22"/>
      <c r="V206" s="32">
        <v>164.08871424</v>
      </c>
      <c r="W206" s="33">
        <v>42229.493055555555</v>
      </c>
      <c r="X206" s="34">
        <v>0.39747999999923</v>
      </c>
      <c r="Z206" s="3">
        <v>377.61647615999999</v>
      </c>
      <c r="AA206" s="27">
        <v>42231.534722222219</v>
      </c>
      <c r="AB206" s="26">
        <v>123.5540499999999</v>
      </c>
    </row>
    <row r="207" spans="1:28" x14ac:dyDescent="0.2">
      <c r="A207" s="19">
        <v>42223.333333333336</v>
      </c>
      <c r="B207" s="22"/>
      <c r="C207" s="22"/>
      <c r="D207" s="22">
        <v>19.778695995407467</v>
      </c>
      <c r="E207" s="22">
        <v>23.360641614921523</v>
      </c>
      <c r="F207" s="22">
        <v>4.9215956441841087</v>
      </c>
      <c r="G207" s="22"/>
      <c r="H207" s="22"/>
      <c r="I207" s="22"/>
      <c r="J207" s="22"/>
      <c r="K207" s="22"/>
      <c r="L207" s="22"/>
      <c r="M207" s="22"/>
      <c r="V207" s="32">
        <v>103.15895039999999</v>
      </c>
      <c r="W207" s="33">
        <v>42229.510416666664</v>
      </c>
      <c r="X207" s="34">
        <v>0.24794240000000001</v>
      </c>
      <c r="Z207" s="30">
        <v>510.74141184000007</v>
      </c>
      <c r="AA207" s="23">
        <v>42231.604166666664</v>
      </c>
      <c r="AB207" s="26">
        <v>218.87833799999999</v>
      </c>
    </row>
    <row r="208" spans="1:28" x14ac:dyDescent="0.2">
      <c r="A208" s="19">
        <v>42223.34375</v>
      </c>
      <c r="B208" s="22"/>
      <c r="C208" s="22"/>
      <c r="D208" s="22">
        <v>19.30742547942658</v>
      </c>
      <c r="E208" s="22">
        <v>22.7036032413613</v>
      </c>
      <c r="F208" s="22">
        <v>5.0419163508512099</v>
      </c>
      <c r="G208" s="22"/>
      <c r="H208" s="22"/>
      <c r="I208" s="22"/>
      <c r="J208" s="22"/>
      <c r="K208" s="22"/>
      <c r="L208" s="22"/>
      <c r="M208" s="22"/>
      <c r="V208" s="32">
        <v>189.38760192000004</v>
      </c>
      <c r="W208" s="33">
        <v>42229.524305555555</v>
      </c>
      <c r="X208" s="34">
        <v>0.29748141</v>
      </c>
      <c r="Z208" s="3">
        <v>543.74905727999999</v>
      </c>
      <c r="AA208" s="23">
        <v>42231.631944444445</v>
      </c>
      <c r="AB208" s="26">
        <v>0.19820599999999899</v>
      </c>
    </row>
    <row r="209" spans="1:28" x14ac:dyDescent="0.2">
      <c r="A209" s="19">
        <v>42223.354166666664</v>
      </c>
      <c r="B209" s="22"/>
      <c r="C209" s="22"/>
      <c r="D209" s="22">
        <v>18.836154963445694</v>
      </c>
      <c r="E209" s="22">
        <v>22.046564867801084</v>
      </c>
      <c r="F209" s="22">
        <v>5.162237057518297</v>
      </c>
      <c r="G209" s="22"/>
      <c r="H209" s="22"/>
      <c r="I209" s="22"/>
      <c r="J209" s="22"/>
      <c r="K209" s="22"/>
      <c r="L209" s="22"/>
      <c r="M209" s="22"/>
      <c r="V209" s="32">
        <v>92.376345600000008</v>
      </c>
      <c r="W209" s="33">
        <v>42229.53125</v>
      </c>
      <c r="X209" s="34">
        <v>0.29433160000000003</v>
      </c>
      <c r="Z209" s="3">
        <v>333.21467520000004</v>
      </c>
      <c r="AA209" s="23">
        <v>42231.704861111109</v>
      </c>
      <c r="AB209" s="26">
        <v>65.080399999999997</v>
      </c>
    </row>
    <row r="210" spans="1:28" x14ac:dyDescent="0.2">
      <c r="A210" s="19">
        <v>42223.364583333336</v>
      </c>
      <c r="B210" s="22"/>
      <c r="C210" s="22"/>
      <c r="D210" s="22">
        <v>18.364884447464817</v>
      </c>
      <c r="E210" s="22">
        <v>21.389526494240872</v>
      </c>
      <c r="F210" s="22">
        <v>5.282557764185384</v>
      </c>
      <c r="G210" s="22"/>
      <c r="H210" s="22"/>
      <c r="I210" s="22"/>
      <c r="J210" s="22"/>
      <c r="K210" s="22"/>
      <c r="L210" s="22"/>
      <c r="M210" s="22"/>
      <c r="V210" s="32">
        <v>147.54465792000002</v>
      </c>
      <c r="W210" s="33">
        <v>42229.53125</v>
      </c>
      <c r="X210" s="34">
        <v>0.34413149999999998</v>
      </c>
      <c r="Z210" s="3">
        <v>345.79974528000002</v>
      </c>
      <c r="AA210" s="27">
        <v>42231.708333333336</v>
      </c>
      <c r="AB210" s="26">
        <v>71.387799999999999</v>
      </c>
    </row>
    <row r="211" spans="1:28" x14ac:dyDescent="0.2">
      <c r="A211" s="19">
        <v>42223.375</v>
      </c>
      <c r="B211" s="22"/>
      <c r="C211" s="22"/>
      <c r="D211" s="22">
        <v>17.893613931483927</v>
      </c>
      <c r="E211" s="22">
        <v>20.73248812068066</v>
      </c>
      <c r="F211" s="22">
        <v>5.4028784708524711</v>
      </c>
      <c r="G211" s="22"/>
      <c r="H211" s="22"/>
      <c r="I211" s="22"/>
      <c r="J211" s="22"/>
      <c r="K211" s="22"/>
      <c r="L211" s="22"/>
      <c r="M211" s="22"/>
      <c r="V211" s="32">
        <v>131.48340480000002</v>
      </c>
      <c r="W211" s="33">
        <v>42229.638888888891</v>
      </c>
      <c r="X211" s="34">
        <v>0.19883000000000001</v>
      </c>
    </row>
    <row r="212" spans="1:28" x14ac:dyDescent="0.2">
      <c r="A212" s="19">
        <v>42223.385416666664</v>
      </c>
      <c r="B212" s="22"/>
      <c r="C212" s="22"/>
      <c r="D212" s="22">
        <v>17.42234341550304</v>
      </c>
      <c r="E212" s="22">
        <v>20.075449747120441</v>
      </c>
      <c r="F212" s="22">
        <v>5.5231991775195155</v>
      </c>
      <c r="G212" s="22"/>
      <c r="H212" s="22"/>
      <c r="I212" s="22"/>
      <c r="J212" s="22"/>
      <c r="K212" s="22"/>
      <c r="L212" s="22"/>
      <c r="M212" s="22"/>
      <c r="V212" s="32">
        <v>131.48340480000002</v>
      </c>
      <c r="W212" s="33">
        <v>42229.642361111109</v>
      </c>
      <c r="X212" s="34">
        <v>0.22988500000000001</v>
      </c>
    </row>
    <row r="213" spans="1:28" x14ac:dyDescent="0.2">
      <c r="A213" s="19">
        <v>42223.395833333336</v>
      </c>
      <c r="B213" s="22"/>
      <c r="C213" s="22"/>
      <c r="D213" s="22">
        <v>16.951072899522149</v>
      </c>
      <c r="E213" s="22">
        <v>19.418411373560225</v>
      </c>
      <c r="F213" s="22">
        <v>5.643519884186631</v>
      </c>
      <c r="G213" s="22"/>
      <c r="H213" s="22"/>
      <c r="I213" s="22"/>
      <c r="J213" s="22"/>
      <c r="K213" s="22"/>
      <c r="L213" s="22"/>
      <c r="M213" s="22"/>
      <c r="V213" s="32">
        <v>123.08262912000002</v>
      </c>
      <c r="W213" s="33">
        <v>42229.65625</v>
      </c>
      <c r="X213" s="34">
        <v>0.283885</v>
      </c>
    </row>
    <row r="214" spans="1:28" x14ac:dyDescent="0.2">
      <c r="A214" s="19">
        <v>42223.40625</v>
      </c>
      <c r="B214" s="22"/>
      <c r="C214" s="22"/>
      <c r="D214" s="22">
        <v>16.479802383541269</v>
      </c>
      <c r="E214" s="22">
        <v>18.761373000000006</v>
      </c>
      <c r="F214" s="22">
        <v>5.7638405908537038</v>
      </c>
      <c r="G214" s="22"/>
      <c r="H214" s="22"/>
      <c r="I214" s="22"/>
      <c r="J214" s="22"/>
      <c r="K214" s="22"/>
      <c r="L214" s="22"/>
      <c r="M214" s="22"/>
      <c r="V214" s="32">
        <v>108.95258880000002</v>
      </c>
      <c r="W214" s="33">
        <v>42229.677083333336</v>
      </c>
      <c r="X214" s="34">
        <v>0.198569999999992</v>
      </c>
    </row>
    <row r="215" spans="1:28" x14ac:dyDescent="0.2">
      <c r="A215" s="19">
        <v>42223.416666666664</v>
      </c>
      <c r="B215" s="22"/>
      <c r="C215" s="22"/>
      <c r="D215" s="22">
        <v>16.008531867560379</v>
      </c>
      <c r="E215" s="22">
        <v>18.113813</v>
      </c>
      <c r="F215" s="22">
        <v>5.8841612975208051</v>
      </c>
      <c r="G215" s="22"/>
      <c r="H215" s="22"/>
      <c r="I215" s="22"/>
      <c r="J215" s="22"/>
      <c r="K215" s="22"/>
      <c r="L215" s="22"/>
      <c r="M215" s="22"/>
      <c r="V215" s="32">
        <v>104.17283712000001</v>
      </c>
      <c r="W215" s="33">
        <v>42229.697916666664</v>
      </c>
      <c r="X215" s="34">
        <v>0.26741999999999799</v>
      </c>
    </row>
    <row r="216" spans="1:28" x14ac:dyDescent="0.2">
      <c r="A216" s="19">
        <v>42223.427083333336</v>
      </c>
      <c r="B216" s="22"/>
      <c r="C216" s="22"/>
      <c r="D216" s="22">
        <v>15.537261351579494</v>
      </c>
      <c r="E216" s="22">
        <v>17.836042850000002</v>
      </c>
      <c r="F216" s="22">
        <v>6.0044820041878921</v>
      </c>
      <c r="G216" s="22"/>
      <c r="H216" s="22"/>
      <c r="I216" s="22"/>
      <c r="J216" s="22"/>
      <c r="K216" s="22"/>
      <c r="L216" s="22"/>
      <c r="M216" s="22"/>
      <c r="V216" s="32">
        <v>164.08871424</v>
      </c>
      <c r="W216" s="33">
        <v>42229.743055555555</v>
      </c>
      <c r="X216" s="34">
        <v>0.39748140999999998</v>
      </c>
    </row>
    <row r="217" spans="1:28" x14ac:dyDescent="0.2">
      <c r="A217" s="19">
        <v>42223.4375</v>
      </c>
      <c r="B217" s="22"/>
      <c r="C217" s="22"/>
      <c r="D217" s="22">
        <v>15.065990835598605</v>
      </c>
      <c r="E217" s="22">
        <v>17.558272700000003</v>
      </c>
      <c r="F217" s="22">
        <v>6.1248027108549365</v>
      </c>
      <c r="G217" s="22"/>
      <c r="H217" s="22"/>
      <c r="I217" s="22"/>
      <c r="J217" s="22"/>
      <c r="K217" s="22"/>
      <c r="L217" s="22"/>
      <c r="M217" s="22"/>
      <c r="V217" s="32">
        <v>189.38760192000004</v>
      </c>
      <c r="W217" s="33">
        <v>42229.774305555555</v>
      </c>
      <c r="X217" s="34">
        <v>0.51748141000000003</v>
      </c>
    </row>
    <row r="218" spans="1:28" x14ac:dyDescent="0.2">
      <c r="A218" s="19">
        <v>42223.447916666664</v>
      </c>
      <c r="B218" s="22"/>
      <c r="C218" s="22"/>
      <c r="D218" s="22">
        <v>14.59472031961772</v>
      </c>
      <c r="E218" s="22">
        <v>17.280502550000001</v>
      </c>
      <c r="F218" s="22">
        <v>6.2451234175220662</v>
      </c>
      <c r="G218" s="22"/>
      <c r="H218" s="22"/>
      <c r="I218" s="22"/>
      <c r="J218" s="22"/>
      <c r="K218" s="22"/>
      <c r="L218" s="22"/>
      <c r="M218" s="22"/>
      <c r="V218" s="32">
        <v>164.08871424</v>
      </c>
      <c r="W218" s="33">
        <v>42230.291666666664</v>
      </c>
      <c r="X218" s="34">
        <v>0.39748140999999998</v>
      </c>
    </row>
    <row r="219" spans="1:28" x14ac:dyDescent="0.2">
      <c r="A219" s="19">
        <v>42223.458333333336</v>
      </c>
      <c r="B219" s="22"/>
      <c r="C219" s="22"/>
      <c r="D219" s="22">
        <v>14.123449803636834</v>
      </c>
      <c r="E219" s="22">
        <v>17.002732400000003</v>
      </c>
      <c r="F219" s="22">
        <v>6.3654441241891107</v>
      </c>
      <c r="G219" s="22"/>
      <c r="H219" s="22"/>
      <c r="I219" s="22"/>
      <c r="J219" s="22"/>
      <c r="K219" s="22"/>
      <c r="L219" s="22"/>
      <c r="M219" s="22"/>
      <c r="V219" s="32">
        <v>189.38760192000004</v>
      </c>
      <c r="W219" s="33">
        <v>42230.322916666664</v>
      </c>
      <c r="X219" s="34">
        <v>0.29748141</v>
      </c>
    </row>
    <row r="220" spans="1:28" x14ac:dyDescent="0.2">
      <c r="A220" s="19">
        <v>42223.46875</v>
      </c>
      <c r="B220" s="22"/>
      <c r="C220" s="22"/>
      <c r="D220" s="22">
        <v>13.652179287655947</v>
      </c>
      <c r="E220" s="22">
        <v>16.724962250000001</v>
      </c>
      <c r="F220" s="22">
        <v>10.821255011121536</v>
      </c>
      <c r="G220" s="22"/>
      <c r="H220" s="22"/>
      <c r="I220" s="22"/>
      <c r="J220" s="22"/>
      <c r="K220" s="22"/>
      <c r="L220" s="22"/>
      <c r="M220" s="22"/>
      <c r="V220" s="32">
        <v>162.86561280000001</v>
      </c>
      <c r="W220" s="33">
        <v>42230.364583333336</v>
      </c>
      <c r="X220" s="34">
        <v>0.32591179999999997</v>
      </c>
    </row>
    <row r="221" spans="1:28" x14ac:dyDescent="0.2">
      <c r="A221" s="19">
        <v>42223.479166666664</v>
      </c>
      <c r="B221" s="22"/>
      <c r="C221" s="22"/>
      <c r="D221" s="22">
        <v>13.180908771675064</v>
      </c>
      <c r="E221" s="22">
        <v>16.447192100000002</v>
      </c>
      <c r="F221" s="22">
        <v>15.277065898053877</v>
      </c>
      <c r="G221" s="22"/>
      <c r="H221" s="22"/>
      <c r="I221" s="22"/>
      <c r="J221" s="22"/>
      <c r="K221" s="22"/>
      <c r="L221" s="22"/>
      <c r="M221" s="22"/>
      <c r="V221" s="32">
        <v>162.86561280000001</v>
      </c>
      <c r="W221" s="33">
        <v>42230.364583333336</v>
      </c>
      <c r="X221" s="34">
        <v>0.3462133</v>
      </c>
    </row>
    <row r="222" spans="1:28" x14ac:dyDescent="0.2">
      <c r="A222" s="19">
        <v>42223.489583333336</v>
      </c>
      <c r="B222" s="22"/>
      <c r="C222" s="22"/>
      <c r="D222" s="22">
        <v>12.709638255694175</v>
      </c>
      <c r="E222" s="22">
        <v>16.169421950000004</v>
      </c>
      <c r="F222" s="22">
        <v>21.64251002224303</v>
      </c>
      <c r="G222" s="22"/>
      <c r="H222" s="22"/>
      <c r="I222" s="22"/>
      <c r="J222" s="22"/>
      <c r="K222" s="22"/>
      <c r="L222" s="22"/>
      <c r="M222" s="22"/>
      <c r="V222" s="32">
        <v>176.56113024000001</v>
      </c>
      <c r="W222" s="33">
        <v>42230.375</v>
      </c>
      <c r="X222" s="34">
        <v>0.15976113</v>
      </c>
    </row>
    <row r="223" spans="1:28" x14ac:dyDescent="0.2">
      <c r="A223" s="19">
        <v>42223.5</v>
      </c>
      <c r="B223" s="22"/>
      <c r="C223" s="22"/>
      <c r="D223" s="22">
        <v>12.23836773971329</v>
      </c>
      <c r="E223" s="22">
        <v>15.891651800000005</v>
      </c>
      <c r="F223" s="22">
        <v>28.007954146432084</v>
      </c>
      <c r="G223" s="22"/>
      <c r="H223" s="22"/>
      <c r="I223" s="22"/>
      <c r="J223" s="22"/>
      <c r="K223" s="22"/>
      <c r="L223" s="22"/>
      <c r="M223" s="22"/>
      <c r="V223" s="32">
        <v>131.48340480000002</v>
      </c>
      <c r="W223" s="33">
        <v>42230.4375</v>
      </c>
      <c r="X223" s="34">
        <v>0.33573399999999998</v>
      </c>
    </row>
    <row r="224" spans="1:28" x14ac:dyDescent="0.2">
      <c r="A224" s="19">
        <v>42223.510416666664</v>
      </c>
      <c r="B224" s="22"/>
      <c r="C224" s="22"/>
      <c r="D224" s="22">
        <v>11.767097223732399</v>
      </c>
      <c r="E224" s="22">
        <v>15.613881650000003</v>
      </c>
      <c r="F224" s="22">
        <v>36.91957592029685</v>
      </c>
      <c r="G224" s="22"/>
      <c r="H224" s="22"/>
      <c r="I224" s="22"/>
      <c r="J224" s="22"/>
      <c r="K224" s="22"/>
      <c r="L224" s="22"/>
      <c r="M224" s="22"/>
      <c r="V224" s="32">
        <v>190.16008704000001</v>
      </c>
      <c r="W224" s="33">
        <v>42230.447916666664</v>
      </c>
      <c r="X224" s="34">
        <v>0.14421210000000001</v>
      </c>
    </row>
    <row r="225" spans="1:24" x14ac:dyDescent="0.2">
      <c r="A225" s="19">
        <v>42223.520833333336</v>
      </c>
      <c r="B225" s="22"/>
      <c r="C225" s="22"/>
      <c r="D225" s="22">
        <v>11.295826707751518</v>
      </c>
      <c r="E225" s="22">
        <v>15.336111500000003</v>
      </c>
      <c r="F225" s="22">
        <v>45.831197694161631</v>
      </c>
      <c r="G225" s="22"/>
      <c r="H225" s="22"/>
      <c r="I225" s="22"/>
      <c r="J225" s="22"/>
      <c r="K225" s="22"/>
      <c r="L225" s="22"/>
      <c r="M225" s="22"/>
      <c r="V225" s="32">
        <v>116.64525312000002</v>
      </c>
      <c r="W225" s="33">
        <v>42230.46875</v>
      </c>
      <c r="X225" s="34">
        <v>0.94669999999999999</v>
      </c>
    </row>
    <row r="226" spans="1:24" x14ac:dyDescent="0.2">
      <c r="A226" s="19">
        <v>42223.53125</v>
      </c>
      <c r="B226" s="22"/>
      <c r="C226" s="22"/>
      <c r="D226" s="22">
        <v>10.824556191770625</v>
      </c>
      <c r="E226" s="22">
        <v>15.058341350000006</v>
      </c>
      <c r="F226" s="22">
        <v>55.379363880445325</v>
      </c>
      <c r="G226" s="22"/>
      <c r="H226" s="22"/>
      <c r="I226" s="22"/>
      <c r="J226" s="22"/>
      <c r="K226" s="22"/>
      <c r="L226" s="22"/>
      <c r="M226" s="22"/>
      <c r="V226" s="32">
        <v>157.55477760000002</v>
      </c>
      <c r="W226" s="33">
        <v>42230.472222222219</v>
      </c>
      <c r="X226" s="34">
        <v>0.15881899999999999</v>
      </c>
    </row>
    <row r="227" spans="1:24" x14ac:dyDescent="0.2">
      <c r="A227" s="19">
        <v>42223.541666666664</v>
      </c>
      <c r="B227" s="22"/>
      <c r="C227" s="22"/>
      <c r="D227" s="22">
        <v>10.353285675789747</v>
      </c>
      <c r="E227" s="22">
        <v>14.780571200000002</v>
      </c>
      <c r="F227" s="22">
        <v>64.927530066728963</v>
      </c>
      <c r="G227" s="22"/>
      <c r="H227" s="22"/>
      <c r="I227" s="22"/>
      <c r="J227" s="22"/>
      <c r="K227" s="22"/>
      <c r="L227" s="22"/>
      <c r="M227" s="22"/>
      <c r="V227" s="32">
        <v>123.08262912000002</v>
      </c>
      <c r="W227" s="33">
        <v>42230.479166666664</v>
      </c>
      <c r="X227" s="34">
        <v>0.171871</v>
      </c>
    </row>
    <row r="228" spans="1:24" x14ac:dyDescent="0.2">
      <c r="A228" s="19">
        <v>42223.552083333336</v>
      </c>
      <c r="B228" s="22"/>
      <c r="C228" s="22"/>
      <c r="D228" s="22">
        <v>9.8820151598088586</v>
      </c>
      <c r="E228" s="22">
        <v>14.502801050000004</v>
      </c>
      <c r="F228" s="22">
        <v>73.839151840593757</v>
      </c>
      <c r="G228" s="22"/>
      <c r="H228" s="22"/>
      <c r="I228" s="22"/>
      <c r="J228" s="22"/>
      <c r="K228" s="22"/>
      <c r="L228" s="22"/>
      <c r="M228" s="22"/>
      <c r="V228" s="32">
        <v>123.08262912000002</v>
      </c>
      <c r="W228" s="33">
        <v>42230.479166666664</v>
      </c>
      <c r="X228" s="34">
        <v>0.17172200000000001</v>
      </c>
    </row>
    <row r="229" spans="1:24" x14ac:dyDescent="0.2">
      <c r="A229" s="19">
        <v>42223.5625</v>
      </c>
      <c r="B229" s="22"/>
      <c r="C229" s="22"/>
      <c r="D229" s="22">
        <v>9.4107446438279698</v>
      </c>
      <c r="E229" s="22">
        <v>14.225030900000005</v>
      </c>
      <c r="F229" s="22">
        <v>82.750773614458581</v>
      </c>
      <c r="G229" s="22"/>
      <c r="H229" s="22"/>
      <c r="I229" s="22"/>
      <c r="J229" s="22"/>
      <c r="K229" s="22"/>
      <c r="L229" s="22"/>
      <c r="M229" s="22"/>
      <c r="V229" s="32">
        <v>151.58411136000001</v>
      </c>
      <c r="W229" s="33">
        <v>42230.510416666664</v>
      </c>
      <c r="X229" s="34">
        <v>0.14851700000000001</v>
      </c>
    </row>
    <row r="230" spans="1:24" x14ac:dyDescent="0.2">
      <c r="A230" s="19">
        <v>42223.572916666664</v>
      </c>
      <c r="B230" s="22"/>
      <c r="C230" s="22"/>
      <c r="D230" s="22">
        <v>8.9394741278470864</v>
      </c>
      <c r="E230" s="22">
        <v>13.947260750000007</v>
      </c>
      <c r="F230" s="22">
        <v>89.752762151066534</v>
      </c>
      <c r="G230" s="22"/>
      <c r="H230" s="22"/>
      <c r="I230" s="22"/>
      <c r="J230" s="22"/>
      <c r="K230" s="22"/>
      <c r="L230" s="22"/>
      <c r="M230" s="22"/>
      <c r="V230" s="32">
        <v>127.83019392000001</v>
      </c>
      <c r="W230" s="33">
        <v>42230.520833333336</v>
      </c>
      <c r="X230" s="34">
        <v>0.22747000000000001</v>
      </c>
    </row>
    <row r="231" spans="1:24" x14ac:dyDescent="0.2">
      <c r="A231" s="19">
        <v>42223.583333333336</v>
      </c>
      <c r="B231" s="22"/>
      <c r="C231" s="22"/>
      <c r="D231" s="22">
        <v>8.4682036118661994</v>
      </c>
      <c r="E231" s="22">
        <v>13.669490600000005</v>
      </c>
      <c r="F231" s="22">
        <v>96.754750687674616</v>
      </c>
      <c r="G231" s="22"/>
      <c r="H231" s="22"/>
      <c r="I231" s="22"/>
      <c r="J231" s="22"/>
      <c r="K231" s="22"/>
      <c r="L231" s="22"/>
      <c r="M231" s="22"/>
      <c r="V231" s="32">
        <v>104.17283712000001</v>
      </c>
      <c r="W231" s="33">
        <v>42230.53125</v>
      </c>
      <c r="X231" s="34">
        <v>0.22872999999999599</v>
      </c>
    </row>
    <row r="232" spans="1:24" x14ac:dyDescent="0.2">
      <c r="A232" s="19">
        <v>42223.59375</v>
      </c>
      <c r="B232" s="22"/>
      <c r="C232" s="22"/>
      <c r="D232" s="22">
        <v>7.9969330958853106</v>
      </c>
      <c r="E232" s="22">
        <v>13.391720450000005</v>
      </c>
      <c r="F232" s="22">
        <v>99.937472749769142</v>
      </c>
      <c r="G232" s="22"/>
      <c r="H232" s="22"/>
      <c r="I232" s="22"/>
      <c r="J232" s="22"/>
      <c r="K232" s="22"/>
      <c r="L232" s="22"/>
      <c r="M232" s="22"/>
      <c r="V232" s="32">
        <v>147.54465792000002</v>
      </c>
      <c r="W232" s="33">
        <v>42230.545138888891</v>
      </c>
      <c r="X232" s="34">
        <v>0.25366611999999999</v>
      </c>
    </row>
    <row r="233" spans="1:24" x14ac:dyDescent="0.2">
      <c r="A233" s="19">
        <v>42223.604166666664</v>
      </c>
      <c r="B233" s="22"/>
      <c r="C233" s="22"/>
      <c r="D233" s="22">
        <v>7.5256625799044254</v>
      </c>
      <c r="E233" s="22">
        <v>13.113950300000004</v>
      </c>
      <c r="F233" s="22">
        <v>103.12019481186366</v>
      </c>
      <c r="G233" s="22"/>
      <c r="H233" s="22"/>
      <c r="I233" s="22"/>
      <c r="J233" s="22"/>
      <c r="K233" s="22"/>
      <c r="L233" s="22"/>
      <c r="M233" s="22"/>
      <c r="V233" s="32">
        <v>108.95258880000002</v>
      </c>
      <c r="W233" s="33">
        <v>42230.614583333336</v>
      </c>
      <c r="X233" s="34">
        <v>0.59236100000000003</v>
      </c>
    </row>
    <row r="234" spans="1:24" x14ac:dyDescent="0.2">
      <c r="A234" s="19">
        <v>42223.614583333336</v>
      </c>
      <c r="B234" s="22"/>
      <c r="C234" s="22"/>
      <c r="D234" s="22">
        <v>7.0543920639235385</v>
      </c>
      <c r="E234" s="22">
        <v>12.836180150000008</v>
      </c>
      <c r="F234" s="22">
        <v>103.12019481186363</v>
      </c>
      <c r="G234" s="22"/>
      <c r="H234" s="22"/>
      <c r="I234" s="22"/>
      <c r="J234" s="22"/>
      <c r="K234" s="22"/>
      <c r="L234" s="22"/>
      <c r="M234" s="22"/>
      <c r="V234" s="32">
        <v>176.56113024000001</v>
      </c>
      <c r="W234" s="33">
        <v>42231.357638888891</v>
      </c>
      <c r="X234" s="34">
        <v>0.161885</v>
      </c>
    </row>
    <row r="235" spans="1:24" x14ac:dyDescent="0.2">
      <c r="A235" s="19">
        <v>42223.625</v>
      </c>
      <c r="B235" s="22"/>
      <c r="C235" s="22"/>
      <c r="D235" s="22">
        <v>6.5831215479426524</v>
      </c>
      <c r="E235" s="22">
        <v>12.55841</v>
      </c>
      <c r="F235" s="22">
        <v>103.12019481186366</v>
      </c>
      <c r="G235" s="22"/>
      <c r="H235" s="22"/>
      <c r="I235" s="22"/>
      <c r="J235" s="22"/>
      <c r="K235" s="22"/>
      <c r="L235" s="22"/>
      <c r="M235" s="22"/>
      <c r="V235" s="32">
        <v>162.86561280000001</v>
      </c>
      <c r="W235" s="33">
        <v>42231.361111111109</v>
      </c>
      <c r="X235" s="34">
        <v>0.16134109999999999</v>
      </c>
    </row>
    <row r="236" spans="1:24" x14ac:dyDescent="0.2">
      <c r="A236" s="19">
        <v>42223.635416666664</v>
      </c>
      <c r="B236" s="22"/>
      <c r="C236" s="22"/>
      <c r="D236" s="22">
        <v>6.1118510319617672</v>
      </c>
      <c r="E236" s="22">
        <v>12.454616444444442</v>
      </c>
      <c r="F236" s="22">
        <v>100.81153373398618</v>
      </c>
      <c r="G236" s="22"/>
      <c r="H236" s="22"/>
      <c r="I236" s="22"/>
      <c r="J236" s="22"/>
      <c r="K236" s="22"/>
      <c r="L236" s="22"/>
      <c r="M236" s="22"/>
      <c r="V236" s="32">
        <v>157.55477760000002</v>
      </c>
      <c r="W236" s="33">
        <v>42231.393750000003</v>
      </c>
      <c r="X236" s="34">
        <v>0.319712</v>
      </c>
    </row>
    <row r="237" spans="1:24" x14ac:dyDescent="0.2">
      <c r="A237" s="19">
        <v>42223.645833333336</v>
      </c>
      <c r="B237" s="22"/>
      <c r="C237" s="22"/>
      <c r="D237" s="22">
        <v>5.6405805159808793</v>
      </c>
      <c r="E237" s="22">
        <v>12.350822888888894</v>
      </c>
      <c r="F237" s="22">
        <v>98.502872656108565</v>
      </c>
      <c r="G237" s="22"/>
      <c r="H237" s="22"/>
      <c r="I237" s="22"/>
      <c r="J237" s="22"/>
      <c r="K237" s="22"/>
      <c r="L237" s="22"/>
      <c r="M237" s="22"/>
      <c r="V237" s="32">
        <v>0.96560639999999998</v>
      </c>
      <c r="W237" s="33">
        <v>42231.411805555559</v>
      </c>
      <c r="X237" s="34">
        <v>38.348520000000001</v>
      </c>
    </row>
    <row r="238" spans="1:24" x14ac:dyDescent="0.2">
      <c r="A238" s="19">
        <v>42223.65625</v>
      </c>
      <c r="B238" s="22"/>
      <c r="C238" s="22"/>
      <c r="D238" s="22">
        <v>5.1693099999999941</v>
      </c>
      <c r="E238" s="22">
        <v>12.247029333333337</v>
      </c>
      <c r="F238" s="22">
        <v>94.655104192979337</v>
      </c>
      <c r="G238" s="22"/>
      <c r="H238" s="22"/>
      <c r="I238" s="22"/>
      <c r="J238" s="22"/>
      <c r="K238" s="22"/>
      <c r="L238" s="22"/>
      <c r="M238" s="22"/>
      <c r="V238" s="32">
        <v>108.95258880000002</v>
      </c>
      <c r="W238" s="33">
        <v>42231.423611111109</v>
      </c>
      <c r="X238" s="34">
        <v>0.17896210000000001</v>
      </c>
    </row>
    <row r="239" spans="1:24" x14ac:dyDescent="0.2">
      <c r="A239" s="19">
        <v>42223.666666666664</v>
      </c>
      <c r="B239" s="22"/>
      <c r="C239" s="22"/>
      <c r="D239" s="22">
        <v>5.1693099999999994</v>
      </c>
      <c r="E239" s="22">
        <v>12.143235777777781</v>
      </c>
      <c r="F239" s="22">
        <v>90.807335729850109</v>
      </c>
      <c r="G239" s="22"/>
      <c r="H239" s="22"/>
      <c r="I239" s="22"/>
      <c r="J239" s="22"/>
      <c r="K239" s="22"/>
      <c r="L239" s="22"/>
      <c r="M239" s="22"/>
      <c r="V239" s="32">
        <v>151.58411136000001</v>
      </c>
      <c r="W239" s="33">
        <v>42231.430555555555</v>
      </c>
      <c r="X239" s="34">
        <v>0.15755999999999801</v>
      </c>
    </row>
    <row r="240" spans="1:24" x14ac:dyDescent="0.2">
      <c r="A240" s="19">
        <v>42223.677083333336</v>
      </c>
      <c r="B240" s="22"/>
      <c r="C240" s="22"/>
      <c r="D240" s="22">
        <v>5.2589177812499992</v>
      </c>
      <c r="E240" s="22">
        <v>12.039442222222226</v>
      </c>
      <c r="F240" s="22">
        <v>86.190013574094962</v>
      </c>
      <c r="G240" s="22"/>
      <c r="H240" s="22"/>
      <c r="I240" s="22"/>
      <c r="J240" s="22"/>
      <c r="K240" s="22"/>
      <c r="L240" s="22"/>
      <c r="M240" s="22"/>
      <c r="V240" s="32">
        <v>190.16008704000001</v>
      </c>
      <c r="W240" s="33">
        <v>42231.430555555555</v>
      </c>
      <c r="X240" s="34">
        <v>0.16483</v>
      </c>
    </row>
    <row r="241" spans="1:24" x14ac:dyDescent="0.2">
      <c r="A241" s="19">
        <v>42223.6875</v>
      </c>
      <c r="B241" s="22"/>
      <c r="C241" s="22"/>
      <c r="D241" s="22">
        <v>5.3485255624999999</v>
      </c>
      <c r="E241" s="22">
        <v>11.935648666666667</v>
      </c>
      <c r="F241" s="22">
        <v>81.572691418339843</v>
      </c>
      <c r="G241" s="22"/>
      <c r="H241" s="22"/>
      <c r="I241" s="22"/>
      <c r="J241" s="22"/>
      <c r="K241" s="22"/>
      <c r="L241" s="22"/>
      <c r="M241" s="22"/>
      <c r="V241" s="32">
        <v>104.17283712000001</v>
      </c>
      <c r="W241" s="33">
        <v>42231.440972222219</v>
      </c>
      <c r="X241" s="34">
        <v>0.17758199999999999</v>
      </c>
    </row>
    <row r="242" spans="1:24" x14ac:dyDescent="0.2">
      <c r="A242" s="19">
        <v>42223.697916666664</v>
      </c>
      <c r="B242" s="22"/>
      <c r="C242" s="22"/>
      <c r="D242" s="22">
        <v>5.4381333437500015</v>
      </c>
      <c r="E242" s="22">
        <v>11.831855111111119</v>
      </c>
      <c r="F242" s="22">
        <v>76.955369262584782</v>
      </c>
      <c r="G242" s="22"/>
      <c r="H242" s="22"/>
      <c r="I242" s="22"/>
      <c r="J242" s="22"/>
      <c r="K242" s="22"/>
      <c r="L242" s="22"/>
      <c r="M242" s="22"/>
      <c r="V242" s="32">
        <v>0.86904576000000011</v>
      </c>
      <c r="W242" s="33">
        <v>42231.447916666664</v>
      </c>
      <c r="X242" s="34">
        <v>177.22991000000005</v>
      </c>
    </row>
    <row r="243" spans="1:24" x14ac:dyDescent="0.2">
      <c r="A243" s="19">
        <v>42223.708333333336</v>
      </c>
      <c r="B243" s="22"/>
      <c r="C243" s="22"/>
      <c r="D243" s="22">
        <v>5.5277411250000013</v>
      </c>
      <c r="E243" s="22">
        <v>11.728061555555561</v>
      </c>
      <c r="F243" s="22">
        <v>72.33804710682972</v>
      </c>
      <c r="G243" s="22"/>
      <c r="H243" s="22"/>
      <c r="I243" s="22"/>
      <c r="J243" s="22"/>
      <c r="K243" s="22"/>
      <c r="L243" s="22"/>
      <c r="M243" s="22"/>
      <c r="V243" s="32">
        <v>147.54465792000002</v>
      </c>
      <c r="W243" s="33">
        <v>42231.465277777781</v>
      </c>
      <c r="X243" s="34">
        <v>0.14397099999999999</v>
      </c>
    </row>
    <row r="244" spans="1:24" x14ac:dyDescent="0.2">
      <c r="A244" s="19">
        <v>42223.71875</v>
      </c>
      <c r="B244" s="22"/>
      <c r="C244" s="22"/>
      <c r="D244" s="22">
        <v>5.6173489062500002</v>
      </c>
      <c r="E244" s="22">
        <v>11.624268000000004</v>
      </c>
      <c r="F244" s="22">
        <v>67.720724951074658</v>
      </c>
      <c r="G244" s="22"/>
      <c r="H244" s="22"/>
      <c r="I244" s="22"/>
      <c r="J244" s="22"/>
      <c r="K244" s="22"/>
      <c r="L244" s="22"/>
      <c r="M244" s="22"/>
      <c r="V244" s="32">
        <v>123.08262912000002</v>
      </c>
      <c r="W244" s="33">
        <v>42231.472222222219</v>
      </c>
      <c r="X244" s="34">
        <v>0.128332</v>
      </c>
    </row>
    <row r="245" spans="1:24" x14ac:dyDescent="0.2">
      <c r="A245" s="19">
        <v>42223.729166666664</v>
      </c>
      <c r="B245" s="22"/>
      <c r="C245" s="22"/>
      <c r="D245" s="22">
        <v>5.7069566875000008</v>
      </c>
      <c r="E245" s="22">
        <v>11.520474444444453</v>
      </c>
      <c r="F245" s="22">
        <v>63.103402795319624</v>
      </c>
      <c r="G245" s="22"/>
      <c r="H245" s="22"/>
      <c r="I245" s="22"/>
      <c r="J245" s="22"/>
      <c r="K245" s="22"/>
      <c r="L245" s="22"/>
      <c r="M245" s="22"/>
      <c r="V245" s="32">
        <v>131.48340480000002</v>
      </c>
      <c r="W245" s="33">
        <v>42231.489583333336</v>
      </c>
      <c r="X245" s="34">
        <v>0.13213999999999901</v>
      </c>
    </row>
    <row r="246" spans="1:24" x14ac:dyDescent="0.2">
      <c r="A246" s="19">
        <v>42223.739583333336</v>
      </c>
      <c r="B246" s="22"/>
      <c r="C246" s="22"/>
      <c r="D246" s="22">
        <v>5.7965644687500015</v>
      </c>
      <c r="E246" s="22">
        <v>11.416680888888896</v>
      </c>
      <c r="F246" s="22">
        <v>60.025188024816202</v>
      </c>
      <c r="G246" s="22"/>
      <c r="H246" s="22"/>
      <c r="I246" s="22"/>
      <c r="J246" s="22"/>
      <c r="K246" s="22"/>
      <c r="L246" s="22"/>
      <c r="M246" s="22"/>
      <c r="V246" s="32">
        <v>13.775984640000003</v>
      </c>
      <c r="W246" s="33">
        <v>42231.490277777775</v>
      </c>
      <c r="X246" s="34">
        <v>14.668280000000001</v>
      </c>
    </row>
    <row r="247" spans="1:24" x14ac:dyDescent="0.2">
      <c r="A247" s="19">
        <v>42223.75</v>
      </c>
      <c r="B247" s="22"/>
      <c r="C247" s="22"/>
      <c r="D247" s="22">
        <v>5.8861722500000013</v>
      </c>
      <c r="E247" s="22">
        <v>11.312887333333343</v>
      </c>
      <c r="F247" s="22">
        <v>56.94697325431278</v>
      </c>
      <c r="G247" s="22"/>
      <c r="H247" s="22"/>
      <c r="I247" s="22"/>
      <c r="J247" s="22"/>
      <c r="K247" s="22"/>
      <c r="L247" s="22"/>
      <c r="M247" s="22"/>
      <c r="V247" s="32">
        <v>14.628936960000001</v>
      </c>
      <c r="W247" s="33">
        <v>42231.513888888891</v>
      </c>
      <c r="X247" s="34">
        <v>2.6369769999999999</v>
      </c>
    </row>
    <row r="248" spans="1:24" x14ac:dyDescent="0.2">
      <c r="A248" s="19">
        <v>42223.760416666664</v>
      </c>
      <c r="B248" s="22"/>
      <c r="C248" s="22"/>
      <c r="D248" s="22">
        <v>5.975780031250002</v>
      </c>
      <c r="E248" s="22">
        <v>11.209093777777786</v>
      </c>
      <c r="F248" s="22">
        <v>53.099204791183666</v>
      </c>
      <c r="G248" s="22"/>
      <c r="H248" s="22"/>
      <c r="I248" s="22"/>
      <c r="J248" s="22"/>
      <c r="K248" s="22"/>
      <c r="L248" s="22"/>
      <c r="M248" s="22"/>
      <c r="V248" s="32">
        <v>16.415308799999998</v>
      </c>
      <c r="W248" s="33">
        <v>42231.547222222223</v>
      </c>
      <c r="X248" s="34">
        <v>1.8652950000000001</v>
      </c>
    </row>
    <row r="249" spans="1:24" x14ac:dyDescent="0.2">
      <c r="A249" s="19">
        <v>42223.770833333336</v>
      </c>
      <c r="B249" s="22"/>
      <c r="C249" s="22"/>
      <c r="D249" s="22">
        <v>6.0653878125000018</v>
      </c>
      <c r="E249" s="22">
        <v>11.105300222222231</v>
      </c>
      <c r="F249" s="22">
        <v>49.251436328054353</v>
      </c>
      <c r="G249" s="22"/>
      <c r="H249" s="22"/>
      <c r="I249" s="22"/>
      <c r="J249" s="22"/>
      <c r="K249" s="22"/>
      <c r="L249" s="22"/>
      <c r="M249" s="22"/>
      <c r="V249" s="32">
        <v>127.83019392000001</v>
      </c>
      <c r="W249" s="33">
        <v>42231.711805555555</v>
      </c>
      <c r="X249" s="34">
        <v>0.75944999999999996</v>
      </c>
    </row>
    <row r="250" spans="1:24" x14ac:dyDescent="0.2">
      <c r="A250" s="19">
        <v>42223.78125</v>
      </c>
      <c r="B250" s="22"/>
      <c r="C250" s="22"/>
      <c r="D250" s="22">
        <v>6.1549955937500025</v>
      </c>
      <c r="E250" s="22">
        <v>11.001506666666675</v>
      </c>
      <c r="F250" s="22">
        <v>46.173221557550988</v>
      </c>
      <c r="G250" s="22"/>
      <c r="H250" s="22"/>
      <c r="I250" s="22"/>
      <c r="J250" s="22"/>
      <c r="K250" s="22"/>
      <c r="L250" s="22"/>
      <c r="M250" s="22"/>
      <c r="V250" s="32">
        <v>97.864208640000015</v>
      </c>
      <c r="W250" s="33">
        <v>42231.763194444444</v>
      </c>
      <c r="X250" s="34">
        <v>0.174927</v>
      </c>
    </row>
    <row r="251" spans="1:24" x14ac:dyDescent="0.2">
      <c r="A251" s="19">
        <v>42223.791666666664</v>
      </c>
      <c r="B251" s="22"/>
      <c r="C251" s="22"/>
      <c r="D251" s="22">
        <v>6.2446033750000014</v>
      </c>
      <c r="E251" s="22">
        <v>10.897713111111122</v>
      </c>
      <c r="F251" s="22">
        <v>43.09500678704751</v>
      </c>
      <c r="G251" s="22"/>
      <c r="H251" s="22"/>
      <c r="I251" s="22"/>
      <c r="J251" s="22"/>
      <c r="K251" s="22"/>
      <c r="L251" s="22"/>
      <c r="M251" s="22"/>
      <c r="V251" s="32">
        <v>95.772061440000002</v>
      </c>
      <c r="W251" s="33">
        <v>42231.791666666664</v>
      </c>
      <c r="X251" s="34">
        <v>0.27100000000000002</v>
      </c>
    </row>
    <row r="252" spans="1:24" x14ac:dyDescent="0.2">
      <c r="A252" s="19">
        <v>42223.802083333336</v>
      </c>
      <c r="B252" s="22"/>
      <c r="C252" s="22"/>
      <c r="D252" s="22">
        <v>6.334211156250003</v>
      </c>
      <c r="E252" s="22">
        <v>10.793919555555567</v>
      </c>
      <c r="F252" s="22">
        <v>40.786345709169979</v>
      </c>
      <c r="G252" s="22"/>
      <c r="H252" s="22"/>
      <c r="I252" s="22"/>
      <c r="J252" s="22"/>
      <c r="K252" s="22"/>
      <c r="L252" s="22"/>
      <c r="M252" s="22"/>
      <c r="V252" s="32">
        <v>73.917169920000006</v>
      </c>
      <c r="W252" s="33">
        <v>42231.833333333336</v>
      </c>
      <c r="X252" s="34">
        <v>0.43394100000000002</v>
      </c>
    </row>
    <row r="253" spans="1:24" x14ac:dyDescent="0.2">
      <c r="A253" s="19">
        <v>42223.8125</v>
      </c>
      <c r="B253" s="22"/>
      <c r="C253" s="22"/>
      <c r="D253" s="22">
        <v>6.4238189375000019</v>
      </c>
      <c r="E253" s="22">
        <v>10.690126000000014</v>
      </c>
      <c r="F253" s="22">
        <v>38.477684631292419</v>
      </c>
      <c r="G253" s="22"/>
      <c r="H253" s="22"/>
      <c r="I253" s="22"/>
      <c r="J253" s="22"/>
      <c r="K253" s="22"/>
      <c r="L253" s="22"/>
      <c r="M253" s="22"/>
      <c r="V253" s="32">
        <v>63.504714240000006</v>
      </c>
      <c r="W253" s="33">
        <v>42231.863194444442</v>
      </c>
      <c r="X253" s="34">
        <v>0.56937000000000004</v>
      </c>
    </row>
    <row r="254" spans="1:24" x14ac:dyDescent="0.2">
      <c r="A254" s="19">
        <v>42223.822916666664</v>
      </c>
      <c r="B254" s="22"/>
      <c r="C254" s="22"/>
      <c r="D254" s="22">
        <v>6.5134267187500035</v>
      </c>
      <c r="E254" s="22">
        <v>10.586332444444457</v>
      </c>
      <c r="F254" s="22">
        <v>36.169023553414888</v>
      </c>
      <c r="G254" s="22"/>
      <c r="H254" s="22"/>
      <c r="I254" s="22"/>
      <c r="J254" s="22"/>
      <c r="K254" s="22"/>
      <c r="L254" s="22"/>
      <c r="M254" s="22"/>
      <c r="V254" s="32">
        <v>190.16008704000001</v>
      </c>
      <c r="W254" s="33">
        <v>42232.368055555555</v>
      </c>
      <c r="X254" s="34">
        <v>0.25255300000000003</v>
      </c>
    </row>
    <row r="255" spans="1:24" x14ac:dyDescent="0.2">
      <c r="A255" s="19">
        <v>42223.833333333336</v>
      </c>
      <c r="B255" s="22"/>
      <c r="C255" s="22"/>
      <c r="D255" s="22">
        <v>6.6030345000000041</v>
      </c>
      <c r="E255" s="22">
        <v>10.482538888888904</v>
      </c>
      <c r="F255" s="22">
        <v>33.8603624755373</v>
      </c>
      <c r="G255" s="22"/>
      <c r="H255" s="22"/>
      <c r="I255" s="22"/>
      <c r="J255" s="22"/>
      <c r="K255" s="22"/>
      <c r="L255" s="22"/>
      <c r="M255" s="22"/>
      <c r="V255" s="32">
        <v>157.55477760000002</v>
      </c>
      <c r="W255" s="33">
        <v>42232.378472222219</v>
      </c>
      <c r="X255" s="34">
        <v>0.19592309999999999</v>
      </c>
    </row>
    <row r="256" spans="1:24" x14ac:dyDescent="0.2">
      <c r="A256" s="19">
        <v>42223.84375</v>
      </c>
      <c r="B256" s="22"/>
      <c r="C256" s="22"/>
      <c r="D256" s="22">
        <v>6.692642281250003</v>
      </c>
      <c r="E256" s="22">
        <v>10.378745333333349</v>
      </c>
      <c r="F256" s="22">
        <v>33.090808782911523</v>
      </c>
      <c r="G256" s="22"/>
      <c r="H256" s="22"/>
      <c r="I256" s="22"/>
      <c r="J256" s="22"/>
      <c r="K256" s="22"/>
      <c r="L256" s="22"/>
      <c r="M256" s="22"/>
      <c r="V256" s="32">
        <v>103.15895039999999</v>
      </c>
      <c r="W256" s="33">
        <v>42232.399305555555</v>
      </c>
      <c r="X256" s="34">
        <v>0.28549200000000002</v>
      </c>
    </row>
    <row r="257" spans="1:24" x14ac:dyDescent="0.2">
      <c r="A257" s="19">
        <v>42223.854166666664</v>
      </c>
      <c r="B257" s="22"/>
      <c r="C257" s="22"/>
      <c r="D257" s="22">
        <v>6.7822500625000037</v>
      </c>
      <c r="E257" s="22">
        <v>10.27495177777779</v>
      </c>
      <c r="F257" s="22">
        <v>32.321255090285661</v>
      </c>
      <c r="G257" s="22"/>
      <c r="H257" s="22"/>
      <c r="I257" s="22"/>
      <c r="J257" s="22"/>
      <c r="K257" s="22"/>
      <c r="L257" s="22"/>
      <c r="M257" s="22"/>
      <c r="V257" s="32">
        <v>162.86561280000001</v>
      </c>
      <c r="W257" s="33">
        <v>42232.411805555559</v>
      </c>
      <c r="X257" s="34">
        <v>0.1569837</v>
      </c>
    </row>
    <row r="258" spans="1:24" x14ac:dyDescent="0.2">
      <c r="A258" s="19">
        <v>42223.864583333336</v>
      </c>
      <c r="B258" s="22"/>
      <c r="C258" s="22"/>
      <c r="D258" s="22">
        <v>6.8718578437500053</v>
      </c>
      <c r="E258" s="22">
        <v>10.171158222222235</v>
      </c>
      <c r="F258" s="22">
        <v>31.551701397659826</v>
      </c>
      <c r="G258" s="22"/>
      <c r="H258" s="22"/>
      <c r="I258" s="22"/>
      <c r="J258" s="22"/>
      <c r="K258" s="22"/>
      <c r="L258" s="22"/>
      <c r="M258" s="22"/>
      <c r="V258" s="32">
        <v>96.480172800000005</v>
      </c>
      <c r="W258" s="33">
        <v>42232.416666666664</v>
      </c>
      <c r="X258" s="34">
        <v>0.23951700000000001</v>
      </c>
    </row>
    <row r="259" spans="1:24" x14ac:dyDescent="0.2">
      <c r="A259" s="19">
        <v>42223.875</v>
      </c>
      <c r="B259" s="22"/>
      <c r="C259" s="22"/>
      <c r="D259" s="22">
        <v>6.9614656250000042</v>
      </c>
      <c r="E259" s="22">
        <v>10.067364666666681</v>
      </c>
      <c r="F259" s="22">
        <v>30.782147705033964</v>
      </c>
      <c r="G259" s="22">
        <v>1.3060530000000004</v>
      </c>
      <c r="H259" s="22"/>
      <c r="I259" s="22"/>
      <c r="J259" s="22"/>
      <c r="K259" s="22"/>
      <c r="L259" s="22"/>
      <c r="M259" s="22"/>
      <c r="V259" s="32">
        <v>92.376345600000008</v>
      </c>
      <c r="W259" s="33">
        <v>42232.434027777781</v>
      </c>
      <c r="X259" s="34">
        <v>0.265759999999995</v>
      </c>
    </row>
    <row r="260" spans="1:24" x14ac:dyDescent="0.2">
      <c r="A260" s="19">
        <v>42223.885416666664</v>
      </c>
      <c r="B260" s="22"/>
      <c r="C260" s="22"/>
      <c r="D260" s="22">
        <v>7.051073406250004</v>
      </c>
      <c r="E260" s="22">
        <v>9.9635711111111274</v>
      </c>
      <c r="F260" s="22">
        <v>30.01259401240813</v>
      </c>
      <c r="G260" s="22">
        <v>2.4888724287252564</v>
      </c>
      <c r="H260" s="22"/>
      <c r="I260" s="22"/>
      <c r="J260" s="22"/>
      <c r="K260" s="22"/>
      <c r="L260" s="22"/>
      <c r="M260" s="22"/>
      <c r="V260" s="32">
        <v>151.58411136000001</v>
      </c>
      <c r="W260" s="33">
        <v>42232.440972222219</v>
      </c>
      <c r="X260" s="34">
        <v>0.1545136</v>
      </c>
    </row>
    <row r="261" spans="1:24" x14ac:dyDescent="0.2">
      <c r="A261" s="19">
        <v>42223.895833333336</v>
      </c>
      <c r="B261" s="22"/>
      <c r="C261" s="22"/>
      <c r="D261" s="22">
        <v>7.1406811875000038</v>
      </c>
      <c r="E261" s="22">
        <v>9.8597775555555707</v>
      </c>
      <c r="F261" s="22">
        <v>29.243040319782267</v>
      </c>
      <c r="G261" s="22">
        <v>3.5977656431552316</v>
      </c>
      <c r="H261" s="22"/>
      <c r="I261" s="22"/>
      <c r="J261" s="22"/>
      <c r="K261" s="22"/>
      <c r="L261" s="22"/>
      <c r="M261" s="22"/>
      <c r="V261" s="32">
        <v>151.58411136000001</v>
      </c>
      <c r="W261" s="33">
        <v>42232.440972222219</v>
      </c>
      <c r="X261" s="34">
        <v>0.15179112</v>
      </c>
    </row>
    <row r="262" spans="1:24" x14ac:dyDescent="0.2">
      <c r="A262" s="19">
        <v>42223.90625</v>
      </c>
      <c r="B262" s="22"/>
      <c r="C262" s="22"/>
      <c r="D262" s="22">
        <v>7.2302889687500045</v>
      </c>
      <c r="E262" s="22">
        <v>9.7559840000000122</v>
      </c>
      <c r="F262" s="22">
        <v>29.243040319782267</v>
      </c>
      <c r="G262" s="22">
        <v>5.00236371476658</v>
      </c>
      <c r="H262" s="22"/>
      <c r="I262" s="22"/>
      <c r="J262" s="22"/>
      <c r="K262" s="22"/>
      <c r="L262" s="22"/>
      <c r="M262" s="22"/>
      <c r="V262" s="32">
        <v>64.019704320000002</v>
      </c>
      <c r="W262" s="33">
        <v>42232.465277777781</v>
      </c>
      <c r="X262" s="34">
        <v>0.68271599999999999</v>
      </c>
    </row>
    <row r="263" spans="1:24" x14ac:dyDescent="0.2">
      <c r="A263" s="19">
        <v>42223.916666666664</v>
      </c>
      <c r="B263" s="22"/>
      <c r="C263" s="22"/>
      <c r="D263" s="22">
        <v>7.3198967500000052</v>
      </c>
      <c r="E263" s="22">
        <v>9.6521904444444573</v>
      </c>
      <c r="F263" s="22">
        <v>29.243040319782267</v>
      </c>
      <c r="G263" s="22">
        <v>8.4768957866471517</v>
      </c>
      <c r="H263" s="22"/>
      <c r="I263" s="22"/>
      <c r="J263" s="22"/>
      <c r="K263" s="22"/>
      <c r="L263" s="22"/>
      <c r="M263" s="22"/>
      <c r="V263" s="32">
        <v>176.56113024000001</v>
      </c>
      <c r="W263" s="33">
        <v>42232.466666666667</v>
      </c>
      <c r="X263" s="34">
        <v>0.193136</v>
      </c>
    </row>
    <row r="264" spans="1:24" x14ac:dyDescent="0.2">
      <c r="A264" s="19">
        <v>42223.927083333336</v>
      </c>
      <c r="B264" s="22"/>
      <c r="C264" s="22"/>
      <c r="D264" s="22">
        <v>7.4095045312500041</v>
      </c>
      <c r="E264" s="22">
        <v>9.5483968888889006</v>
      </c>
      <c r="F264" s="22">
        <v>28.47348662715639</v>
      </c>
      <c r="G264" s="22">
        <v>12.173206501413738</v>
      </c>
      <c r="H264" s="22"/>
      <c r="I264" s="22"/>
      <c r="J264" s="22"/>
      <c r="K264" s="22"/>
      <c r="L264" s="22"/>
      <c r="M264" s="22"/>
      <c r="V264" s="32">
        <v>147.54465792000002</v>
      </c>
      <c r="W264" s="33">
        <v>42232.496527777781</v>
      </c>
      <c r="X264" s="34">
        <v>0.22118334000000001</v>
      </c>
    </row>
    <row r="265" spans="1:24" x14ac:dyDescent="0.2">
      <c r="A265" s="19">
        <v>42223.9375</v>
      </c>
      <c r="B265" s="22"/>
      <c r="C265" s="22"/>
      <c r="D265" s="22">
        <v>7.4991123125000065</v>
      </c>
      <c r="E265" s="22">
        <v>9.4446033333333439</v>
      </c>
      <c r="F265" s="22">
        <v>27.703932934530584</v>
      </c>
      <c r="G265" s="22">
        <v>15.204181287522282</v>
      </c>
      <c r="H265" s="22"/>
      <c r="I265" s="22"/>
      <c r="J265" s="22"/>
      <c r="K265" s="22"/>
      <c r="L265" s="22"/>
      <c r="M265" s="22"/>
      <c r="V265" s="32">
        <v>16.350935040000003</v>
      </c>
      <c r="W265" s="33">
        <v>42232.513888888891</v>
      </c>
      <c r="X265" s="34">
        <v>2.6245409999999998</v>
      </c>
    </row>
    <row r="266" spans="1:24" x14ac:dyDescent="0.2">
      <c r="A266" s="19">
        <v>42223.947916666664</v>
      </c>
      <c r="B266" s="22"/>
      <c r="C266" s="22"/>
      <c r="D266" s="22">
        <v>7.5887200937500037</v>
      </c>
      <c r="E266" s="22">
        <v>9.340809777777789</v>
      </c>
      <c r="F266" s="22">
        <v>27.703932934530556</v>
      </c>
      <c r="G266" s="22">
        <v>18.309082287926273</v>
      </c>
      <c r="H266" s="22"/>
      <c r="I266" s="22"/>
      <c r="J266" s="22"/>
      <c r="K266" s="22"/>
      <c r="L266" s="22"/>
      <c r="M266" s="22"/>
      <c r="V266" s="32">
        <v>12.536789760000001</v>
      </c>
      <c r="W266" s="33">
        <v>42232.53125</v>
      </c>
      <c r="X266" s="34">
        <v>25.557070000000007</v>
      </c>
    </row>
    <row r="267" spans="1:24" x14ac:dyDescent="0.2">
      <c r="A267" s="19">
        <v>42223.958333333336</v>
      </c>
      <c r="B267" s="22"/>
      <c r="C267" s="22"/>
      <c r="D267" s="22">
        <v>7.6783278750000061</v>
      </c>
      <c r="E267" s="22">
        <v>9.2370162222222323</v>
      </c>
      <c r="F267" s="22">
        <v>27.337708726531616</v>
      </c>
      <c r="G267" s="22">
        <v>21.48790950262547</v>
      </c>
      <c r="H267" s="22"/>
      <c r="I267" s="22"/>
      <c r="J267" s="22"/>
      <c r="K267" s="22"/>
      <c r="L267" s="22"/>
      <c r="M267" s="22"/>
      <c r="V267" s="32">
        <v>104.17283712000001</v>
      </c>
      <c r="W267" s="33">
        <v>42232.548611111109</v>
      </c>
      <c r="X267" s="34">
        <v>0.18820000000000001</v>
      </c>
    </row>
    <row r="268" spans="1:24" x14ac:dyDescent="0.2">
      <c r="A268" s="19">
        <v>42223.96875</v>
      </c>
      <c r="B268" s="22"/>
      <c r="C268" s="22"/>
      <c r="D268" s="22">
        <v>7.767935656250005</v>
      </c>
      <c r="E268" s="22">
        <v>9.1332226666666809</v>
      </c>
      <c r="F268" s="22">
        <v>26.971484518532677</v>
      </c>
      <c r="G268" s="22">
        <v>24.666736717324746</v>
      </c>
      <c r="H268" s="22"/>
      <c r="I268" s="22"/>
      <c r="J268" s="22"/>
      <c r="K268" s="22"/>
      <c r="L268" s="22"/>
      <c r="M268" s="22"/>
      <c r="V268" s="32">
        <v>108.95258880000002</v>
      </c>
      <c r="W268" s="33">
        <v>42232.577777777777</v>
      </c>
      <c r="X268" s="34">
        <v>0.1357515</v>
      </c>
    </row>
    <row r="269" spans="1:24" x14ac:dyDescent="0.2">
      <c r="A269" s="19">
        <v>42223.979166666664</v>
      </c>
      <c r="B269" s="22"/>
      <c r="C269" s="22"/>
      <c r="D269" s="22">
        <v>7.8575434375000057</v>
      </c>
      <c r="E269" s="22">
        <v>9.0294291111111225</v>
      </c>
      <c r="F269" s="22">
        <v>26.605260310533694</v>
      </c>
      <c r="G269" s="22">
        <v>27.32808043195671</v>
      </c>
      <c r="H269" s="22"/>
      <c r="I269" s="22"/>
      <c r="J269" s="22"/>
      <c r="K269" s="22"/>
      <c r="L269" s="22"/>
      <c r="M269" s="22"/>
      <c r="V269" s="32">
        <v>123.08262912000002</v>
      </c>
      <c r="W269" s="33">
        <v>42232.604166666664</v>
      </c>
      <c r="X269" s="34">
        <v>0.89612199999999997</v>
      </c>
    </row>
    <row r="270" spans="1:24" x14ac:dyDescent="0.2">
      <c r="A270" s="19">
        <v>42223.989583333336</v>
      </c>
      <c r="B270" s="22"/>
      <c r="C270" s="22"/>
      <c r="D270" s="22">
        <v>7.9471512187500073</v>
      </c>
      <c r="E270" s="22">
        <v>8.9256355555555658</v>
      </c>
      <c r="F270" s="22">
        <v>26.239036102534769</v>
      </c>
      <c r="G270" s="22">
        <v>30.211202789474616</v>
      </c>
      <c r="H270" s="22"/>
      <c r="I270" s="22"/>
      <c r="J270" s="22"/>
      <c r="K270" s="22"/>
      <c r="L270" s="22"/>
      <c r="M270" s="22"/>
      <c r="V270" s="32">
        <v>131.48340480000002</v>
      </c>
      <c r="W270" s="33">
        <v>42232.618055555555</v>
      </c>
      <c r="X270" s="34">
        <v>0.99577000000000004</v>
      </c>
    </row>
    <row r="271" spans="1:24" x14ac:dyDescent="0.2">
      <c r="A271" s="19">
        <v>42224</v>
      </c>
      <c r="B271" s="22"/>
      <c r="C271" s="22"/>
      <c r="D271" s="22">
        <v>8.036759</v>
      </c>
      <c r="E271" s="22">
        <v>8.8218420000000126</v>
      </c>
      <c r="F271" s="22">
        <v>25.872811894535857</v>
      </c>
      <c r="G271" s="22">
        <v>34.129292147127209</v>
      </c>
      <c r="H271" s="22"/>
      <c r="I271" s="22"/>
      <c r="J271" s="22"/>
      <c r="K271" s="22"/>
      <c r="L271" s="22"/>
      <c r="M271" s="22"/>
      <c r="V271" s="32">
        <v>190.16008704000001</v>
      </c>
      <c r="W271" s="33">
        <v>42233.34375</v>
      </c>
      <c r="X271" s="34">
        <v>0.245112999999998</v>
      </c>
    </row>
    <row r="272" spans="1:24" x14ac:dyDescent="0.2">
      <c r="A272" s="19">
        <v>42224.010416666664</v>
      </c>
      <c r="B272" s="22"/>
      <c r="C272" s="22"/>
      <c r="D272" s="22">
        <v>0</v>
      </c>
      <c r="E272" s="22">
        <v>8.7180484444444577</v>
      </c>
      <c r="F272" s="22">
        <v>25.506587686536875</v>
      </c>
      <c r="G272" s="22">
        <v>37.825602861893785</v>
      </c>
      <c r="H272" s="22"/>
      <c r="I272" s="22"/>
      <c r="J272" s="22"/>
      <c r="K272" s="22"/>
      <c r="L272" s="22"/>
      <c r="M272" s="22"/>
      <c r="V272" s="32">
        <v>103.15895039999999</v>
      </c>
      <c r="W272" s="33">
        <v>42233.371527777781</v>
      </c>
      <c r="X272" s="34">
        <v>0.27191700000000002</v>
      </c>
    </row>
    <row r="273" spans="1:24" x14ac:dyDescent="0.2">
      <c r="A273" s="19">
        <v>42224.020833333336</v>
      </c>
      <c r="B273" s="22"/>
      <c r="C273" s="22"/>
      <c r="D273" s="22"/>
      <c r="E273" s="22">
        <v>8.6142548888889028</v>
      </c>
      <c r="F273" s="22">
        <v>25.140363478537893</v>
      </c>
      <c r="G273" s="22">
        <v>44.922519434245636</v>
      </c>
      <c r="H273" s="22"/>
      <c r="I273" s="22"/>
      <c r="J273" s="22"/>
      <c r="K273" s="22"/>
      <c r="L273" s="22"/>
      <c r="M273" s="22"/>
      <c r="V273" s="32">
        <v>157.55477760000002</v>
      </c>
      <c r="W273" s="33">
        <v>42233.375</v>
      </c>
      <c r="X273" s="34">
        <v>0.16245299999999399</v>
      </c>
    </row>
    <row r="274" spans="1:24" x14ac:dyDescent="0.2">
      <c r="A274" s="19">
        <v>42224.03125</v>
      </c>
      <c r="B274" s="22"/>
      <c r="C274" s="22"/>
      <c r="D274" s="22"/>
      <c r="E274" s="22">
        <v>8.5104613333333443</v>
      </c>
      <c r="F274" s="22">
        <v>24.774139270538996</v>
      </c>
      <c r="G274" s="22">
        <v>55.124337007001373</v>
      </c>
      <c r="H274" s="22"/>
      <c r="I274" s="22"/>
      <c r="J274" s="22"/>
      <c r="K274" s="22"/>
      <c r="L274" s="22"/>
      <c r="M274" s="22"/>
      <c r="V274" s="32">
        <v>162.86561280000001</v>
      </c>
      <c r="W274" s="33">
        <v>42233.377083333333</v>
      </c>
      <c r="X274" s="34">
        <v>0.41167299999999502</v>
      </c>
    </row>
    <row r="275" spans="1:24" x14ac:dyDescent="0.2">
      <c r="A275" s="19">
        <v>42224.041666666664</v>
      </c>
      <c r="B275" s="22"/>
      <c r="C275" s="22"/>
      <c r="D275" s="22"/>
      <c r="E275" s="22">
        <v>8.4066677777777876</v>
      </c>
      <c r="F275" s="22">
        <v>24.407915062540042</v>
      </c>
      <c r="G275" s="22">
        <v>61.925548722171861</v>
      </c>
      <c r="H275" s="22"/>
      <c r="I275" s="22"/>
      <c r="J275" s="22"/>
      <c r="K275" s="22"/>
      <c r="L275" s="22"/>
      <c r="M275" s="22"/>
      <c r="V275" s="32">
        <v>64.019704320000002</v>
      </c>
      <c r="W275" s="33">
        <v>42233.413194444445</v>
      </c>
      <c r="X275" s="34">
        <v>0.71916000000000002</v>
      </c>
    </row>
    <row r="276" spans="1:24" x14ac:dyDescent="0.2">
      <c r="A276" s="19">
        <v>42224.052083333336</v>
      </c>
      <c r="B276" s="22"/>
      <c r="C276" s="22"/>
      <c r="D276" s="22"/>
      <c r="E276" s="22">
        <v>8.3028742222222345</v>
      </c>
      <c r="F276" s="22">
        <v>24.041690854541088</v>
      </c>
      <c r="G276" s="22">
        <v>63.551925436669137</v>
      </c>
      <c r="H276" s="22"/>
      <c r="I276" s="22"/>
      <c r="J276" s="22"/>
      <c r="K276" s="22"/>
      <c r="L276" s="22"/>
      <c r="M276" s="22"/>
      <c r="V276" s="32">
        <v>151.58411136000001</v>
      </c>
      <c r="W276" s="33">
        <v>42233.423611111109</v>
      </c>
      <c r="X276" s="34">
        <v>0.32147299999999801</v>
      </c>
    </row>
    <row r="277" spans="1:24" x14ac:dyDescent="0.2">
      <c r="A277" s="19">
        <v>42224.0625</v>
      </c>
      <c r="B277" s="22"/>
      <c r="C277" s="22"/>
      <c r="D277" s="22"/>
      <c r="E277" s="22">
        <v>8.1990806666666778</v>
      </c>
      <c r="F277" s="22">
        <v>23.675466646542134</v>
      </c>
      <c r="G277" s="22">
        <v>62.999796402191592</v>
      </c>
      <c r="H277" s="22"/>
      <c r="I277" s="22"/>
      <c r="J277" s="22"/>
      <c r="K277" s="22"/>
      <c r="L277" s="22"/>
      <c r="M277" s="22"/>
      <c r="V277" s="32">
        <v>176.56113024000001</v>
      </c>
      <c r="W277" s="33">
        <v>42233.431944444441</v>
      </c>
      <c r="X277" s="34">
        <v>0.2133438</v>
      </c>
    </row>
    <row r="278" spans="1:24" x14ac:dyDescent="0.2">
      <c r="A278" s="19">
        <v>42224.072916666664</v>
      </c>
      <c r="B278" s="22"/>
      <c r="C278" s="22"/>
      <c r="D278" s="22"/>
      <c r="E278" s="22">
        <v>8.0952871111111229</v>
      </c>
      <c r="F278" s="22">
        <v>23.309242438543194</v>
      </c>
      <c r="G278" s="22">
        <v>62.116389947027535</v>
      </c>
      <c r="H278" s="22"/>
      <c r="I278" s="22"/>
      <c r="J278" s="22"/>
      <c r="K278" s="22"/>
      <c r="L278" s="22"/>
      <c r="M278" s="22"/>
      <c r="V278" s="32">
        <v>147.54465792000002</v>
      </c>
      <c r="W278" s="33">
        <v>42233.458333333336</v>
      </c>
      <c r="X278" s="34">
        <v>0.47770000000000001</v>
      </c>
    </row>
    <row r="279" spans="1:24" x14ac:dyDescent="0.2">
      <c r="A279" s="19">
        <v>42224.083333333336</v>
      </c>
      <c r="B279" s="22"/>
      <c r="C279" s="22"/>
      <c r="D279" s="22"/>
      <c r="E279" s="22">
        <v>7.9914935555555653</v>
      </c>
      <c r="F279" s="22">
        <v>22.943018230544254</v>
      </c>
      <c r="G279" s="22">
        <v>60.956918974624742</v>
      </c>
      <c r="H279" s="22"/>
      <c r="I279" s="22"/>
      <c r="J279" s="22"/>
      <c r="K279" s="22"/>
      <c r="L279" s="22"/>
      <c r="M279" s="22"/>
      <c r="V279" s="32">
        <v>12.536789760000001</v>
      </c>
      <c r="W279" s="33">
        <v>42233.5</v>
      </c>
      <c r="X279" s="34">
        <v>25.35697</v>
      </c>
    </row>
    <row r="280" spans="1:24" x14ac:dyDescent="0.2">
      <c r="A280" s="19">
        <v>42224.09375</v>
      </c>
      <c r="B280" s="22"/>
      <c r="C280" s="22"/>
      <c r="D280" s="22"/>
      <c r="E280" s="22">
        <v>7.8877000000000113</v>
      </c>
      <c r="F280" s="22">
        <v>22.576794022545286</v>
      </c>
      <c r="G280" s="22">
        <v>59.631809291878596</v>
      </c>
      <c r="H280" s="22"/>
      <c r="I280" s="35">
        <v>36.13462545835516</v>
      </c>
      <c r="J280" s="22"/>
      <c r="K280" s="22"/>
      <c r="L280" s="22"/>
      <c r="M280" s="22"/>
      <c r="V280" s="32">
        <v>12.536789760000001</v>
      </c>
      <c r="W280" s="33">
        <v>42233.5</v>
      </c>
      <c r="X280" s="34">
        <v>25.456929999999993</v>
      </c>
    </row>
    <row r="281" spans="1:24" x14ac:dyDescent="0.2">
      <c r="A281" s="19">
        <v>42224.104166666664</v>
      </c>
      <c r="B281" s="22"/>
      <c r="C281" s="22"/>
      <c r="D281" s="22"/>
      <c r="E281" s="22">
        <v>7.7839064444444546</v>
      </c>
      <c r="F281" s="22">
        <v>22.210569814546332</v>
      </c>
      <c r="G281" s="22">
        <v>57.920209284998265</v>
      </c>
      <c r="H281" s="22"/>
      <c r="I281" s="35">
        <v>36.108433734939759</v>
      </c>
      <c r="J281" s="22"/>
      <c r="K281" s="22"/>
      <c r="L281" s="22"/>
      <c r="M281" s="22"/>
      <c r="V281" s="32">
        <v>16.350935040000003</v>
      </c>
      <c r="W281" s="33">
        <v>42233.520833333336</v>
      </c>
      <c r="X281" s="34">
        <v>2.75352</v>
      </c>
    </row>
    <row r="282" spans="1:24" x14ac:dyDescent="0.2">
      <c r="A282" s="19">
        <v>42224.114583333336</v>
      </c>
      <c r="B282" s="22"/>
      <c r="C282" s="22"/>
      <c r="D282" s="22"/>
      <c r="E282" s="22">
        <v>7.6801128888889005</v>
      </c>
      <c r="F282" s="22">
        <v>21.844345606547407</v>
      </c>
      <c r="G282" s="22">
        <v>56.208609278117876</v>
      </c>
      <c r="H282" s="22"/>
      <c r="I282" s="35">
        <v>36.082242011524357</v>
      </c>
      <c r="J282" s="22"/>
      <c r="K282" s="22"/>
      <c r="L282" s="22"/>
      <c r="M282" s="22"/>
      <c r="V282" s="32">
        <v>16.350935040000003</v>
      </c>
      <c r="W282" s="33">
        <v>42233.520833333336</v>
      </c>
      <c r="X282" s="34">
        <v>2.6994611000000002</v>
      </c>
    </row>
    <row r="283" spans="1:24" x14ac:dyDescent="0.2">
      <c r="A283" s="19">
        <v>42224.125</v>
      </c>
      <c r="B283" s="22"/>
      <c r="C283" s="22"/>
      <c r="D283" s="22"/>
      <c r="E283" s="22">
        <v>7.576319333333343</v>
      </c>
      <c r="F283" s="22">
        <v>21.478121398548424</v>
      </c>
      <c r="G283" s="22">
        <v>54.165731850550991</v>
      </c>
      <c r="H283" s="22"/>
      <c r="I283" s="35">
        <v>36.056050288108963</v>
      </c>
      <c r="J283" s="22"/>
      <c r="K283" s="22"/>
      <c r="L283" s="22"/>
      <c r="M283" s="22"/>
      <c r="V283" s="32">
        <v>24.526402560000001</v>
      </c>
      <c r="W283" s="33">
        <v>42234</v>
      </c>
      <c r="X283" s="34">
        <v>1.667</v>
      </c>
    </row>
    <row r="284" spans="1:24" x14ac:dyDescent="0.2">
      <c r="A284" s="19">
        <v>42224.135416666664</v>
      </c>
      <c r="B284" s="22"/>
      <c r="C284" s="22"/>
      <c r="D284" s="22"/>
      <c r="E284" s="22">
        <v>7.472525777777788</v>
      </c>
      <c r="F284" s="22">
        <v>21.111897190549527</v>
      </c>
      <c r="G284" s="22">
        <v>51.902002809193029</v>
      </c>
      <c r="H284" s="22"/>
      <c r="I284" s="35">
        <v>36.042954426401259</v>
      </c>
      <c r="J284" s="22"/>
      <c r="K284" s="22"/>
      <c r="L284" s="22"/>
      <c r="M284" s="22"/>
      <c r="V284" s="32">
        <v>63.504714240000006</v>
      </c>
      <c r="W284" s="33">
        <v>42234</v>
      </c>
      <c r="X284" s="34">
        <v>0.57888700000000004</v>
      </c>
    </row>
    <row r="285" spans="1:24" x14ac:dyDescent="0.2">
      <c r="A285" s="19">
        <v>42224.145833333336</v>
      </c>
      <c r="B285" s="22"/>
      <c r="C285" s="22"/>
      <c r="D285" s="22"/>
      <c r="E285" s="22">
        <v>7.3687322222222331</v>
      </c>
      <c r="F285" s="22">
        <v>20.745672982550573</v>
      </c>
      <c r="G285" s="22">
        <v>49.527847960939631</v>
      </c>
      <c r="H285" s="22"/>
      <c r="I285" s="35">
        <v>36.029858564693555</v>
      </c>
      <c r="J285" s="22"/>
      <c r="K285" s="22"/>
      <c r="L285" s="22"/>
      <c r="M285" s="22"/>
      <c r="V285" s="32">
        <v>162.86561280000001</v>
      </c>
      <c r="W285" s="33">
        <v>42234.368055555555</v>
      </c>
      <c r="X285" s="34">
        <v>0.33729999999999</v>
      </c>
    </row>
    <row r="286" spans="1:24" x14ac:dyDescent="0.2">
      <c r="A286" s="19">
        <v>42224.15625</v>
      </c>
      <c r="B286" s="22"/>
      <c r="C286" s="22"/>
      <c r="D286" s="22"/>
      <c r="E286" s="22">
        <v>7.2649386666666764</v>
      </c>
      <c r="F286" s="22">
        <v>20.379448774551562</v>
      </c>
      <c r="G286" s="22">
        <v>46.988054402342954</v>
      </c>
      <c r="H286" s="22"/>
      <c r="I286" s="35">
        <v>36.029858564693555</v>
      </c>
      <c r="J286" s="22"/>
      <c r="K286" s="22"/>
      <c r="L286" s="22"/>
      <c r="M286" s="22"/>
      <c r="V286" s="32">
        <v>162.86561280000001</v>
      </c>
      <c r="W286" s="33">
        <v>42234.368055555555</v>
      </c>
      <c r="X286" s="34">
        <v>0.38684109999999999</v>
      </c>
    </row>
    <row r="287" spans="1:24" x14ac:dyDescent="0.2">
      <c r="A287" s="19">
        <v>42224.166666666664</v>
      </c>
      <c r="B287" s="22"/>
      <c r="C287" s="22"/>
      <c r="D287" s="22"/>
      <c r="E287" s="22">
        <v>7.1611451111111188</v>
      </c>
      <c r="F287" s="22">
        <v>20.013224566552651</v>
      </c>
      <c r="G287" s="22">
        <v>44.558686650641775</v>
      </c>
      <c r="H287" s="22">
        <v>1.5951059999999999</v>
      </c>
      <c r="I287" s="35">
        <v>36.029858564693555</v>
      </c>
      <c r="J287" s="22"/>
      <c r="K287" s="22"/>
      <c r="L287" s="22"/>
      <c r="M287" s="22"/>
      <c r="V287" s="32">
        <v>176.56113024000001</v>
      </c>
      <c r="W287" s="33">
        <v>42234.381944444445</v>
      </c>
      <c r="X287" s="34">
        <v>0.78127999999999898</v>
      </c>
    </row>
    <row r="288" spans="1:24" x14ac:dyDescent="0.2">
      <c r="A288" s="19">
        <v>42224.177083333336</v>
      </c>
      <c r="B288" s="22"/>
      <c r="C288" s="22"/>
      <c r="D288" s="22"/>
      <c r="E288" s="22">
        <v>7.0573515555555648</v>
      </c>
      <c r="F288" s="22">
        <v>19.647000358553697</v>
      </c>
      <c r="G288" s="22">
        <v>42.184531802388364</v>
      </c>
      <c r="H288" s="22">
        <v>1.8425026609589044</v>
      </c>
      <c r="I288" s="35">
        <v>36.016762702985858</v>
      </c>
      <c r="J288" s="22"/>
      <c r="K288" s="22"/>
      <c r="L288" s="22"/>
      <c r="M288" s="22"/>
      <c r="V288" s="32">
        <v>24.526402560000001</v>
      </c>
      <c r="W288" s="33">
        <v>42234.427083333336</v>
      </c>
      <c r="X288" s="34">
        <v>1.667</v>
      </c>
    </row>
    <row r="289" spans="1:24" x14ac:dyDescent="0.2">
      <c r="A289" s="19">
        <v>42224.1875</v>
      </c>
      <c r="B289" s="22"/>
      <c r="C289" s="22"/>
      <c r="D289" s="22"/>
      <c r="E289" s="22">
        <v>6.9535580000000099</v>
      </c>
      <c r="F289" s="22">
        <v>19.280776150554743</v>
      </c>
      <c r="G289" s="22">
        <v>39.976015664478211</v>
      </c>
      <c r="H289" s="22">
        <v>2.0898993219178079</v>
      </c>
      <c r="I289" s="35">
        <v>36.003666841278154</v>
      </c>
      <c r="J289" s="22"/>
      <c r="K289" s="22"/>
      <c r="L289" s="22"/>
      <c r="M289" s="22"/>
      <c r="V289" s="32">
        <v>157.55477760000002</v>
      </c>
      <c r="W289" s="33">
        <v>42234.430555555555</v>
      </c>
      <c r="X289" s="34">
        <v>0.16921600000000001</v>
      </c>
    </row>
    <row r="290" spans="1:24" x14ac:dyDescent="0.2">
      <c r="A290" s="19">
        <v>42224.197916666664</v>
      </c>
      <c r="B290" s="22"/>
      <c r="C290" s="22"/>
      <c r="D290" s="22"/>
      <c r="E290" s="22">
        <v>6.849764444444455</v>
      </c>
      <c r="F290" s="22">
        <v>18.914551942555832</v>
      </c>
      <c r="G290" s="22">
        <v>37.933138236911283</v>
      </c>
      <c r="H290" s="22">
        <v>2.3372959828767121</v>
      </c>
      <c r="I290" s="35">
        <v>35.990570979570457</v>
      </c>
      <c r="J290" s="22"/>
      <c r="K290" s="22"/>
      <c r="L290" s="22"/>
      <c r="M290" s="22"/>
      <c r="V290" s="32">
        <v>0.96560639999999998</v>
      </c>
      <c r="W290" s="33">
        <v>42234.447916666664</v>
      </c>
      <c r="X290" s="34">
        <v>46.58822</v>
      </c>
    </row>
    <row r="291" spans="1:24" x14ac:dyDescent="0.2">
      <c r="A291" s="19">
        <v>42224.208333333336</v>
      </c>
      <c r="B291" s="22"/>
      <c r="C291" s="22"/>
      <c r="D291" s="22"/>
      <c r="E291" s="22">
        <v>6.7459708888888965</v>
      </c>
      <c r="F291" s="22">
        <v>18.548327734556892</v>
      </c>
      <c r="G291" s="22">
        <v>36.000686616239889</v>
      </c>
      <c r="H291" s="22">
        <v>2.5846926438356164</v>
      </c>
      <c r="I291" s="35">
        <v>37.968046097433216</v>
      </c>
      <c r="J291" s="22"/>
      <c r="K291" s="22"/>
      <c r="L291" s="22"/>
      <c r="M291" s="22"/>
      <c r="V291" s="32">
        <v>0.98169983999999999</v>
      </c>
      <c r="W291" s="33">
        <v>42234.447916666664</v>
      </c>
      <c r="X291" s="34">
        <v>46.58822</v>
      </c>
    </row>
    <row r="292" spans="1:24" x14ac:dyDescent="0.2">
      <c r="A292" s="19">
        <v>42224.21875</v>
      </c>
      <c r="B292" s="22"/>
      <c r="C292" s="22"/>
      <c r="D292" s="22"/>
      <c r="E292" s="22">
        <v>6.6421773333333407</v>
      </c>
      <c r="F292" s="22">
        <v>18.182103526557938</v>
      </c>
      <c r="G292" s="22">
        <v>34.289086609359558</v>
      </c>
      <c r="H292" s="22">
        <v>2.8320893047945201</v>
      </c>
      <c r="I292" s="35">
        <v>39.919329491880568</v>
      </c>
      <c r="J292" s="22"/>
      <c r="K292" s="22"/>
      <c r="L292" s="22"/>
      <c r="M292" s="22"/>
      <c r="V292" s="32">
        <v>190.16008704000001</v>
      </c>
      <c r="W292" s="33">
        <v>42234.472222222219</v>
      </c>
      <c r="X292" s="34">
        <v>0.16183</v>
      </c>
    </row>
    <row r="293" spans="1:24" x14ac:dyDescent="0.2">
      <c r="A293" s="19">
        <v>42224.229166666664</v>
      </c>
      <c r="B293" s="22"/>
      <c r="C293" s="22"/>
      <c r="D293" s="22"/>
      <c r="E293" s="22">
        <v>6.5383837777777867</v>
      </c>
      <c r="F293" s="22">
        <v>17.81587931855897</v>
      </c>
      <c r="G293" s="22">
        <v>32.798338216270174</v>
      </c>
      <c r="H293" s="22">
        <v>3.0794859657534253</v>
      </c>
      <c r="I293" s="35">
        <v>41.844421162912525</v>
      </c>
      <c r="J293" s="22"/>
      <c r="K293" s="22"/>
      <c r="L293" s="22"/>
      <c r="M293" s="22"/>
      <c r="V293" s="32">
        <v>151.58411136000001</v>
      </c>
      <c r="W293" s="33">
        <v>42234.486111111109</v>
      </c>
      <c r="X293" s="34">
        <v>0.27183999999999697</v>
      </c>
    </row>
    <row r="294" spans="1:24" x14ac:dyDescent="0.2">
      <c r="A294" s="19">
        <v>42224.239583333336</v>
      </c>
      <c r="B294" s="22"/>
      <c r="C294" s="22"/>
      <c r="D294" s="22"/>
      <c r="E294" s="22">
        <v>6.43459022222223</v>
      </c>
      <c r="F294" s="22">
        <v>17.449655110559988</v>
      </c>
      <c r="G294" s="22">
        <v>31.307589823180809</v>
      </c>
      <c r="H294" s="22">
        <v>3.3268826267123277</v>
      </c>
      <c r="I294" s="35">
        <v>43.730225248821377</v>
      </c>
      <c r="J294" s="22"/>
      <c r="K294" s="22"/>
      <c r="L294" s="22"/>
      <c r="M294" s="22"/>
      <c r="V294" s="32">
        <v>151.58411136000001</v>
      </c>
      <c r="W294" s="33">
        <v>42234.486111111109</v>
      </c>
      <c r="X294" s="34">
        <v>0.287298</v>
      </c>
    </row>
    <row r="295" spans="1:24" x14ac:dyDescent="0.2">
      <c r="A295" s="19">
        <v>42224.25</v>
      </c>
      <c r="B295" s="22"/>
      <c r="C295" s="22"/>
      <c r="D295" s="22"/>
      <c r="E295" s="22">
        <v>6.3307966666666742</v>
      </c>
      <c r="F295" s="22">
        <v>17.083430902561062</v>
      </c>
      <c r="G295" s="22">
        <v>28.718166007487639</v>
      </c>
      <c r="H295" s="22">
        <v>3.5742792876712333</v>
      </c>
      <c r="I295" s="35">
        <v>45.57674174960713</v>
      </c>
      <c r="J295" s="22"/>
      <c r="K295" s="22"/>
      <c r="L295" s="22"/>
      <c r="M295" s="22"/>
      <c r="V295" s="32">
        <v>3.0577535999999998</v>
      </c>
      <c r="W295" s="33">
        <v>42234.513888888891</v>
      </c>
      <c r="X295" s="34">
        <v>22.608319999999999</v>
      </c>
    </row>
    <row r="296" spans="1:24" x14ac:dyDescent="0.2">
      <c r="A296" s="19">
        <v>42224.260416666664</v>
      </c>
      <c r="B296" s="22"/>
      <c r="C296" s="22"/>
      <c r="D296" s="22"/>
      <c r="E296" s="22">
        <v>6.2270031111111193</v>
      </c>
      <c r="F296" s="22">
        <v>16.717206694562151</v>
      </c>
      <c r="G296" s="22">
        <v>27.094087790025426</v>
      </c>
      <c r="H296" s="22">
        <v>15.452182577338151</v>
      </c>
      <c r="I296" s="35">
        <v>47.357778941854384</v>
      </c>
      <c r="J296" s="22"/>
      <c r="K296" s="22"/>
      <c r="L296" s="22"/>
      <c r="M296" s="22"/>
      <c r="V296" s="32">
        <v>147.54465792000002</v>
      </c>
      <c r="W296" s="33">
        <v>42234.576388888891</v>
      </c>
      <c r="X296" s="34">
        <v>0.1535</v>
      </c>
    </row>
    <row r="297" spans="1:24" x14ac:dyDescent="0.2">
      <c r="A297" s="19">
        <v>42224.270833333336</v>
      </c>
      <c r="B297" s="22"/>
      <c r="C297" s="22"/>
      <c r="D297" s="22"/>
      <c r="E297" s="22">
        <v>6.1232095555555652</v>
      </c>
      <c r="F297" s="22">
        <v>16.35098248656314</v>
      </c>
      <c r="G297" s="22">
        <v>26.033247688987743</v>
      </c>
      <c r="H297" s="22">
        <v>17.714640346798518</v>
      </c>
      <c r="I297" s="35">
        <v>49.073336825563132</v>
      </c>
      <c r="J297" s="22"/>
      <c r="K297" s="22"/>
      <c r="L297" s="22"/>
      <c r="M297" s="22"/>
      <c r="V297" s="32">
        <v>63.504714240000006</v>
      </c>
      <c r="W297" s="33">
        <v>42234.597222222219</v>
      </c>
      <c r="X297" s="34">
        <v>0.58119699999999996</v>
      </c>
    </row>
    <row r="298" spans="1:24" x14ac:dyDescent="0.2">
      <c r="A298" s="19">
        <v>42224.28125</v>
      </c>
      <c r="B298" s="22"/>
      <c r="C298" s="22"/>
      <c r="D298" s="22"/>
      <c r="E298" s="22">
        <v>6.0194160000000085</v>
      </c>
      <c r="F298" s="22">
        <v>15.984758278564229</v>
      </c>
      <c r="G298" s="22">
        <v>25.165287606320526</v>
      </c>
      <c r="H298" s="22">
        <v>19.411483673893802</v>
      </c>
      <c r="I298" s="35">
        <v>50.710319539025676</v>
      </c>
      <c r="J298" s="22"/>
      <c r="K298" s="22"/>
      <c r="L298" s="22"/>
      <c r="M298" s="22"/>
      <c r="V298" s="32">
        <v>176.56113024000001</v>
      </c>
      <c r="W298" s="33">
        <v>42235.361111111109</v>
      </c>
      <c r="X298" s="34">
        <v>0.23913999999999999</v>
      </c>
    </row>
    <row r="299" spans="1:24" x14ac:dyDescent="0.2">
      <c r="A299" s="19">
        <v>42224.291666666664</v>
      </c>
      <c r="B299" s="22"/>
      <c r="C299" s="22"/>
      <c r="D299" s="22"/>
      <c r="E299" s="22">
        <v>5.915622444444451</v>
      </c>
      <c r="F299" s="22">
        <v>15.618534070565275</v>
      </c>
      <c r="G299" s="22">
        <v>24.345547528245959</v>
      </c>
      <c r="H299" s="22">
        <v>21.673941443354177</v>
      </c>
      <c r="I299" s="35">
        <v>52.268727082242023</v>
      </c>
      <c r="J299" s="22"/>
      <c r="K299" s="22"/>
      <c r="L299" s="22"/>
      <c r="M299" s="22"/>
      <c r="V299" s="32">
        <v>176.56113024000001</v>
      </c>
      <c r="W299" s="33">
        <v>42235.361111111109</v>
      </c>
      <c r="X299" s="34">
        <v>0.2495</v>
      </c>
    </row>
    <row r="300" spans="1:24" x14ac:dyDescent="0.2">
      <c r="A300" s="19">
        <v>42224.302083333336</v>
      </c>
      <c r="B300" s="22"/>
      <c r="C300" s="22"/>
      <c r="D300" s="22"/>
      <c r="E300" s="22">
        <v>5.811828888888896</v>
      </c>
      <c r="F300" s="22">
        <v>15.252309862566307</v>
      </c>
      <c r="G300" s="22">
        <v>23.622247459356618</v>
      </c>
      <c r="H300" s="22">
        <v>24.502013655179638</v>
      </c>
      <c r="I300" s="35">
        <v>53.722367731796766</v>
      </c>
      <c r="J300" s="22"/>
      <c r="K300" s="22"/>
      <c r="L300" s="22"/>
      <c r="M300" s="22"/>
      <c r="V300" s="32">
        <v>162.86561280000001</v>
      </c>
      <c r="W300" s="33">
        <v>42235.364583333336</v>
      </c>
      <c r="X300" s="34">
        <v>0.18481700000000001</v>
      </c>
    </row>
    <row r="301" spans="1:24" x14ac:dyDescent="0.2">
      <c r="A301" s="19">
        <v>42224.3125</v>
      </c>
      <c r="B301" s="22"/>
      <c r="C301" s="22"/>
      <c r="D301" s="22"/>
      <c r="E301" s="22">
        <v>5.7080353333333402</v>
      </c>
      <c r="F301" s="22">
        <v>14.886085654567395</v>
      </c>
      <c r="G301" s="22">
        <v>22.947167395059918</v>
      </c>
      <c r="H301" s="22">
        <v>27.895700309370199</v>
      </c>
      <c r="I301" s="35">
        <v>55.071241487689903</v>
      </c>
      <c r="J301" s="22"/>
      <c r="K301" s="22"/>
      <c r="L301" s="22"/>
      <c r="M301" s="22"/>
      <c r="V301" s="32">
        <v>162.86561280000001</v>
      </c>
      <c r="W301" s="33">
        <v>42235.364583333336</v>
      </c>
      <c r="X301" s="34">
        <v>0.18299000000000001</v>
      </c>
    </row>
    <row r="302" spans="1:24" x14ac:dyDescent="0.2">
      <c r="A302" s="19">
        <v>42224.322916666664</v>
      </c>
      <c r="B302" s="22"/>
      <c r="C302" s="22"/>
      <c r="D302" s="22"/>
      <c r="E302" s="22">
        <v>5.6042417777777844</v>
      </c>
      <c r="F302" s="22">
        <v>14.519861446568441</v>
      </c>
      <c r="G302" s="22">
        <v>22.368527339948439</v>
      </c>
      <c r="H302" s="22">
        <v>31.289386963560748</v>
      </c>
      <c r="I302" s="35">
        <v>56.32844421162914</v>
      </c>
      <c r="J302" s="22"/>
      <c r="K302" s="22"/>
      <c r="L302" s="22"/>
      <c r="M302" s="22"/>
      <c r="V302" s="32">
        <v>157.55477760000002</v>
      </c>
      <c r="W302" s="33">
        <v>42235.427083333336</v>
      </c>
      <c r="X302" s="34">
        <v>0.1545</v>
      </c>
    </row>
    <row r="303" spans="1:24" x14ac:dyDescent="0.2">
      <c r="A303" s="19">
        <v>42224.333333333336</v>
      </c>
      <c r="B303" s="22"/>
      <c r="C303" s="22"/>
      <c r="D303" s="22"/>
      <c r="E303" s="22">
        <v>5.5004482222222286</v>
      </c>
      <c r="F303" s="22">
        <v>14.153637238569488</v>
      </c>
      <c r="G303" s="22">
        <v>21.83810728942959</v>
      </c>
      <c r="H303" s="22">
        <v>35.814302502481496</v>
      </c>
      <c r="I303" s="35">
        <v>57.493975903614469</v>
      </c>
      <c r="J303" s="22"/>
      <c r="K303" s="22"/>
      <c r="L303" s="22"/>
      <c r="M303" s="22"/>
      <c r="V303" s="32">
        <v>190.16008704000001</v>
      </c>
      <c r="W303" s="33">
        <v>42235.458333333336</v>
      </c>
      <c r="X303" s="34">
        <v>0.15966</v>
      </c>
    </row>
    <row r="304" spans="1:24" x14ac:dyDescent="0.2">
      <c r="A304" s="19">
        <v>42224.34375</v>
      </c>
      <c r="B304" s="22"/>
      <c r="C304" s="22"/>
      <c r="D304" s="22"/>
      <c r="E304" s="22">
        <v>5.3966546666666746</v>
      </c>
      <c r="F304" s="22">
        <v>13.787413030570534</v>
      </c>
      <c r="G304" s="22">
        <v>20.05396711950257</v>
      </c>
      <c r="H304" s="22">
        <v>39.773603599037138</v>
      </c>
      <c r="I304" s="35">
        <v>58.541644840230504</v>
      </c>
      <c r="J304" s="22"/>
      <c r="K304" s="22"/>
      <c r="L304" s="22"/>
      <c r="M304" s="22"/>
      <c r="V304" s="32">
        <v>151.58411136000001</v>
      </c>
      <c r="W304" s="33">
        <v>42235.482638888891</v>
      </c>
      <c r="X304" s="34">
        <v>0.32421299999999997</v>
      </c>
    </row>
    <row r="305" spans="1:24" x14ac:dyDescent="0.2">
      <c r="A305" s="19">
        <v>42224.354166666664</v>
      </c>
      <c r="B305" s="22"/>
      <c r="C305" s="22"/>
      <c r="D305" s="22"/>
      <c r="E305" s="22">
        <v>5.292861111111117</v>
      </c>
      <c r="F305" s="22">
        <v>13.421188822571594</v>
      </c>
      <c r="G305" s="22">
        <v>19.745778664656733</v>
      </c>
      <c r="H305" s="22">
        <v>42.601675810862609</v>
      </c>
      <c r="I305" s="35">
        <v>59.471451021477229</v>
      </c>
      <c r="J305" s="22"/>
      <c r="K305" s="22"/>
      <c r="L305" s="22"/>
      <c r="M305" s="22"/>
      <c r="V305" s="32">
        <v>151.58411136000001</v>
      </c>
      <c r="W305" s="33">
        <v>42235.482638888891</v>
      </c>
      <c r="X305" s="34">
        <v>0.31439999999999402</v>
      </c>
    </row>
    <row r="306" spans="1:24" x14ac:dyDescent="0.2">
      <c r="A306" s="19">
        <v>42224.364583333336</v>
      </c>
      <c r="B306" s="22"/>
      <c r="C306" s="22"/>
      <c r="D306" s="22"/>
      <c r="E306" s="22">
        <v>5.189067555555563</v>
      </c>
      <c r="F306" s="22">
        <v>13.05496461457264</v>
      </c>
      <c r="G306" s="22">
        <v>19.437590209810896</v>
      </c>
      <c r="H306" s="22">
        <v>44.298519137957882</v>
      </c>
      <c r="I306" s="35">
        <v>60.244106862231547</v>
      </c>
      <c r="J306" s="22"/>
      <c r="K306" s="22"/>
      <c r="L306" s="22"/>
      <c r="M306" s="22"/>
      <c r="V306" s="32">
        <v>147.54465792000002</v>
      </c>
      <c r="W306" s="33">
        <v>42235.541666666664</v>
      </c>
      <c r="X306" s="34">
        <v>0.312971</v>
      </c>
    </row>
    <row r="307" spans="1:24" x14ac:dyDescent="0.2">
      <c r="A307" s="19">
        <v>42224.375</v>
      </c>
      <c r="B307" s="22"/>
      <c r="C307" s="22"/>
      <c r="D307" s="22"/>
      <c r="E307" s="22">
        <v>5.0852740000000063</v>
      </c>
      <c r="F307" s="22">
        <v>12.688740406573686</v>
      </c>
      <c r="G307" s="22">
        <v>19.12940175496507</v>
      </c>
      <c r="H307" s="22">
        <v>44.575104600274429</v>
      </c>
      <c r="I307" s="35">
        <v>60.859612362493465</v>
      </c>
      <c r="J307" s="22"/>
      <c r="K307" s="22"/>
      <c r="L307" s="22"/>
      <c r="M307" s="22"/>
      <c r="V307" s="32">
        <v>176.56113024000001</v>
      </c>
      <c r="W307" s="33">
        <v>42236.354166666664</v>
      </c>
      <c r="X307" s="34">
        <v>0.2419</v>
      </c>
    </row>
    <row r="308" spans="1:24" x14ac:dyDescent="0.2">
      <c r="A308" s="19">
        <v>42224.385416666664</v>
      </c>
      <c r="B308" s="22"/>
      <c r="C308" s="22"/>
      <c r="D308" s="22"/>
      <c r="E308" s="22">
        <v>4.9814804444444523</v>
      </c>
      <c r="F308" s="22">
        <v>12.32251619857476</v>
      </c>
      <c r="G308" s="22">
        <v>18.821213300119236</v>
      </c>
      <c r="H308" s="22">
        <v>44.864133580322978</v>
      </c>
      <c r="I308" s="35">
        <v>61.278679937139884</v>
      </c>
      <c r="J308" s="22"/>
      <c r="K308" s="22"/>
      <c r="L308" s="22"/>
      <c r="M308" s="22"/>
      <c r="V308" s="32">
        <v>162.86561280000001</v>
      </c>
      <c r="W308" s="33">
        <v>42236.357638888891</v>
      </c>
      <c r="X308" s="34">
        <v>0.19225</v>
      </c>
    </row>
    <row r="309" spans="1:24" x14ac:dyDescent="0.2">
      <c r="A309" s="19">
        <v>42224.395833333336</v>
      </c>
      <c r="B309" s="22"/>
      <c r="C309" s="22"/>
      <c r="D309" s="22"/>
      <c r="E309" s="22">
        <v>4.8776868888888947</v>
      </c>
      <c r="F309" s="22">
        <v>11.956291990575778</v>
      </c>
      <c r="G309" s="22">
        <v>18.513024845273403</v>
      </c>
      <c r="H309" s="22">
        <v>44.465945337076114</v>
      </c>
      <c r="I309" s="35">
        <v>61.501309586170791</v>
      </c>
      <c r="J309" s="22"/>
      <c r="K309" s="22"/>
      <c r="L309" s="22"/>
      <c r="M309" s="22"/>
      <c r="V309" s="32">
        <v>157.55477760000002</v>
      </c>
      <c r="W309" s="33">
        <v>42236.40625</v>
      </c>
      <c r="X309" s="34">
        <v>0.19989999999996999</v>
      </c>
    </row>
    <row r="310" spans="1:24" x14ac:dyDescent="0.2">
      <c r="A310" s="19">
        <v>42224.40625</v>
      </c>
      <c r="B310" s="22"/>
      <c r="C310" s="22"/>
      <c r="D310" s="22"/>
      <c r="E310" s="22">
        <v>4.7738933333333398</v>
      </c>
      <c r="F310" s="22">
        <v>11.590067782576796</v>
      </c>
      <c r="G310" s="22">
        <v>18.204836390427559</v>
      </c>
      <c r="H310" s="22">
        <v>43.271380607335459</v>
      </c>
      <c r="I310" s="35">
        <v>61.619172341540093</v>
      </c>
      <c r="J310" s="22"/>
      <c r="K310" s="22"/>
      <c r="L310" s="22"/>
      <c r="M310" s="22"/>
      <c r="V310" s="32">
        <v>103.15895039999999</v>
      </c>
      <c r="W310" s="33">
        <v>42236.427083333336</v>
      </c>
      <c r="X310" s="34">
        <v>0.19816300000000001</v>
      </c>
    </row>
    <row r="311" spans="1:24" x14ac:dyDescent="0.2">
      <c r="A311" s="36">
        <v>42224.416666666664</v>
      </c>
      <c r="B311" s="22"/>
      <c r="C311" s="22"/>
      <c r="D311" s="22"/>
      <c r="E311" s="22">
        <v>4.670099777777784</v>
      </c>
      <c r="F311" s="22">
        <v>11.223843574577884</v>
      </c>
      <c r="G311" s="22">
        <v>17.896647935581736</v>
      </c>
      <c r="H311" s="22">
        <v>42.47500412084171</v>
      </c>
      <c r="I311" s="35">
        <v>61.63226820324779</v>
      </c>
      <c r="J311" s="22"/>
      <c r="K311" s="22"/>
      <c r="L311" s="22"/>
      <c r="M311" s="22"/>
      <c r="V311" s="32">
        <v>190.16008704000001</v>
      </c>
      <c r="W311" s="33">
        <v>42236.434027777781</v>
      </c>
      <c r="X311" s="34">
        <v>0.58391400000000004</v>
      </c>
    </row>
    <row r="312" spans="1:24" x14ac:dyDescent="0.2">
      <c r="A312" s="36">
        <v>42224.427083333336</v>
      </c>
      <c r="B312" s="22"/>
      <c r="C312" s="22"/>
      <c r="D312" s="22"/>
      <c r="E312" s="22">
        <v>4.5663062222222282</v>
      </c>
      <c r="F312" s="22">
        <v>10.857619366578916</v>
      </c>
      <c r="G312" s="22">
        <v>17.588459480735899</v>
      </c>
      <c r="H312" s="22">
        <v>41.280439391101055</v>
      </c>
      <c r="I312" s="35">
        <v>61.63226820324779</v>
      </c>
      <c r="J312" s="22"/>
      <c r="K312" s="22"/>
      <c r="L312" s="22"/>
      <c r="M312" s="22"/>
      <c r="V312" s="32">
        <v>96.480172800000005</v>
      </c>
      <c r="W312" s="33">
        <v>42236.444444444445</v>
      </c>
      <c r="X312" s="34">
        <v>0.224466</v>
      </c>
    </row>
    <row r="313" spans="1:24" x14ac:dyDescent="0.2">
      <c r="A313" s="36">
        <v>42224.4375</v>
      </c>
      <c r="B313" s="22"/>
      <c r="C313" s="22"/>
      <c r="D313" s="22"/>
      <c r="E313" s="22">
        <v>4.4625126666666732</v>
      </c>
      <c r="F313" s="22">
        <v>10.491395158580033</v>
      </c>
      <c r="G313" s="22">
        <v>17.28027102589007</v>
      </c>
      <c r="H313" s="22">
        <v>40.085874661360428</v>
      </c>
      <c r="I313" s="35">
        <v>61.645364064955494</v>
      </c>
      <c r="J313" s="22"/>
      <c r="K313" s="22"/>
      <c r="L313" s="22"/>
      <c r="M313" s="22"/>
      <c r="V313" s="32">
        <v>151.58411136000001</v>
      </c>
      <c r="W313" s="33">
        <v>42236.454861111109</v>
      </c>
      <c r="X313" s="34">
        <v>0.19899999999988999</v>
      </c>
    </row>
    <row r="314" spans="1:24" x14ac:dyDescent="0.2">
      <c r="A314" s="36">
        <v>42224.447916666664</v>
      </c>
      <c r="B314" s="22"/>
      <c r="C314" s="22"/>
      <c r="D314" s="22"/>
      <c r="E314" s="22">
        <v>4.3587191111111174</v>
      </c>
      <c r="F314" s="22">
        <v>10.125170950581051</v>
      </c>
      <c r="G314" s="22">
        <v>16.972082571044236</v>
      </c>
      <c r="H314" s="22">
        <v>38.493121688372909</v>
      </c>
      <c r="I314" s="35">
        <v>61.606076479832396</v>
      </c>
      <c r="J314" s="22"/>
      <c r="K314" s="22"/>
      <c r="L314" s="22"/>
      <c r="M314" s="22"/>
      <c r="V314" s="32">
        <v>151.58411136000001</v>
      </c>
      <c r="W314" s="33">
        <v>42236.454861111109</v>
      </c>
      <c r="X314" s="34">
        <v>0.2233</v>
      </c>
    </row>
    <row r="315" spans="1:24" x14ac:dyDescent="0.2">
      <c r="A315" s="36">
        <v>42224.458333333336</v>
      </c>
      <c r="B315" s="22"/>
      <c r="C315" s="22"/>
      <c r="D315" s="22"/>
      <c r="E315" s="22">
        <v>4.2549255555555625</v>
      </c>
      <c r="F315" s="22">
        <v>9.7589467425820686</v>
      </c>
      <c r="G315" s="22">
        <v>16.663894116198399</v>
      </c>
      <c r="H315" s="22">
        <v>36.900368715385383</v>
      </c>
      <c r="I315" s="35">
        <v>61.514405447878495</v>
      </c>
      <c r="J315" s="22"/>
      <c r="K315" s="22"/>
      <c r="L315" s="22"/>
      <c r="M315" s="22"/>
      <c r="V315" s="32">
        <v>92.376345600000008</v>
      </c>
      <c r="W315" s="33">
        <v>42236.461805555555</v>
      </c>
      <c r="X315" s="34">
        <v>0.26816000000000001</v>
      </c>
    </row>
    <row r="316" spans="1:24" x14ac:dyDescent="0.2">
      <c r="A316" s="36">
        <v>42224.46875</v>
      </c>
      <c r="B316" s="22"/>
      <c r="C316" s="22"/>
      <c r="D316" s="22"/>
      <c r="E316" s="22">
        <v>4.1511319999999996</v>
      </c>
      <c r="F316" s="22">
        <v>9.3927225345831431</v>
      </c>
      <c r="G316" s="22">
        <v>16.312674073726726</v>
      </c>
      <c r="H316" s="22">
        <v>35.307615742397857</v>
      </c>
      <c r="I316" s="35">
        <v>61.357255107386095</v>
      </c>
      <c r="J316" s="22"/>
      <c r="K316" s="22"/>
      <c r="L316" s="22"/>
      <c r="M316" s="22"/>
      <c r="V316" s="32">
        <v>147.54465792000002</v>
      </c>
      <c r="W316" s="33">
        <v>42236.496527777781</v>
      </c>
      <c r="X316" s="34">
        <v>0.21793799999999999</v>
      </c>
    </row>
    <row r="317" spans="1:24" x14ac:dyDescent="0.2">
      <c r="A317" s="36">
        <v>42224.479166666664</v>
      </c>
      <c r="B317" s="22"/>
      <c r="C317" s="22"/>
      <c r="D317" s="22"/>
      <c r="E317" s="22">
        <v>0</v>
      </c>
      <c r="F317" s="22">
        <v>9.0264983265842034</v>
      </c>
      <c r="G317" s="22">
        <v>16.147555704554804</v>
      </c>
      <c r="H317" s="22">
        <v>34.113051012657223</v>
      </c>
      <c r="I317" s="35">
        <v>61.134625458355188</v>
      </c>
      <c r="J317" s="22"/>
      <c r="K317" s="22"/>
      <c r="L317" s="22"/>
      <c r="M317" s="22"/>
      <c r="V317" s="32">
        <v>64.019704320000002</v>
      </c>
      <c r="W317" s="33">
        <v>42236.576388888891</v>
      </c>
      <c r="X317" s="34">
        <v>0.73339999999996996</v>
      </c>
    </row>
    <row r="318" spans="1:24" x14ac:dyDescent="0.2">
      <c r="A318" s="36">
        <v>42224.489583333336</v>
      </c>
      <c r="B318" s="22"/>
      <c r="C318" s="22"/>
      <c r="D318" s="22"/>
      <c r="E318" s="22"/>
      <c r="F318" s="22">
        <v>8.6602741185852352</v>
      </c>
      <c r="G318" s="22">
        <v>15.982437335382876</v>
      </c>
      <c r="H318" s="22">
        <v>32.520298039669711</v>
      </c>
      <c r="I318" s="35">
        <v>60.820324777370374</v>
      </c>
      <c r="J318" s="22"/>
      <c r="K318" s="22"/>
      <c r="L318" s="22"/>
      <c r="M318" s="22"/>
      <c r="V318" s="32">
        <v>114.4243584</v>
      </c>
      <c r="W318" s="33">
        <v>42236.635416666664</v>
      </c>
      <c r="X318" s="34">
        <v>0.166999999999971</v>
      </c>
    </row>
    <row r="319" spans="1:24" x14ac:dyDescent="0.2">
      <c r="A319" s="36">
        <v>42224.5</v>
      </c>
      <c r="B319" s="22"/>
      <c r="C319" s="22"/>
      <c r="D319" s="22"/>
      <c r="E319" s="22"/>
      <c r="F319" s="22">
        <v>8.2940499105862813</v>
      </c>
      <c r="G319" s="22">
        <v>15.81731896621095</v>
      </c>
      <c r="H319" s="22">
        <v>30.927545066682189</v>
      </c>
      <c r="I319" s="35">
        <v>60.414353064431666</v>
      </c>
      <c r="J319" s="22"/>
      <c r="K319" s="22"/>
      <c r="L319" s="22"/>
      <c r="M319" s="22"/>
      <c r="V319" s="32">
        <v>114.4243584</v>
      </c>
      <c r="W319" s="33">
        <v>42236.636111111111</v>
      </c>
      <c r="X319" s="34">
        <v>0.62999999999883605</v>
      </c>
    </row>
    <row r="320" spans="1:24" x14ac:dyDescent="0.2">
      <c r="A320" s="36">
        <v>42224.510416666664</v>
      </c>
      <c r="B320" s="22"/>
      <c r="C320" s="22"/>
      <c r="D320" s="22"/>
      <c r="E320" s="22"/>
      <c r="F320" s="22">
        <v>7.9278257025873415</v>
      </c>
      <c r="G320" s="22">
        <v>15.652200597039025</v>
      </c>
      <c r="H320" s="22">
        <v>29.732980336941555</v>
      </c>
      <c r="I320" s="35">
        <v>59.903614457831345</v>
      </c>
      <c r="J320" s="22"/>
      <c r="K320" s="22"/>
      <c r="L320" s="22"/>
      <c r="M320" s="22"/>
      <c r="V320" s="32">
        <v>16.350935040000003</v>
      </c>
      <c r="W320" s="33">
        <v>42236.65625</v>
      </c>
      <c r="X320" s="34">
        <v>2.5351672000000001</v>
      </c>
    </row>
    <row r="321" spans="1:24" x14ac:dyDescent="0.2">
      <c r="A321" s="36">
        <v>42224.520833333336</v>
      </c>
      <c r="B321" s="22"/>
      <c r="C321" s="22"/>
      <c r="D321" s="22"/>
      <c r="E321" s="22"/>
      <c r="F321" s="22">
        <v>7.5616014945883876</v>
      </c>
      <c r="G321" s="22">
        <v>15.487082227867099</v>
      </c>
      <c r="H321" s="22">
        <v>28.538415607200918</v>
      </c>
      <c r="I321" s="35">
        <v>59.288108957569428</v>
      </c>
      <c r="J321" s="22"/>
      <c r="K321" s="22"/>
      <c r="L321" s="22"/>
      <c r="M321" s="22"/>
      <c r="V321" s="32">
        <v>12.536789760000001</v>
      </c>
      <c r="W321" s="33">
        <v>42236.6875</v>
      </c>
      <c r="X321" s="34">
        <v>22.8215</v>
      </c>
    </row>
    <row r="322" spans="1:24" x14ac:dyDescent="0.2">
      <c r="A322" s="36">
        <v>42224.53125</v>
      </c>
      <c r="B322" s="22"/>
      <c r="C322" s="22"/>
      <c r="D322" s="22"/>
      <c r="E322" s="22"/>
      <c r="F322" s="22">
        <v>7.1953772865894337</v>
      </c>
      <c r="G322" s="22">
        <v>15.321963858695172</v>
      </c>
      <c r="H322" s="22">
        <v>27.34385087746028</v>
      </c>
      <c r="I322" s="35">
        <v>58.580932425353609</v>
      </c>
      <c r="J322" s="22"/>
      <c r="K322" s="22"/>
      <c r="L322" s="22"/>
      <c r="M322" s="22"/>
      <c r="V322" s="32">
        <v>12.536789760000001</v>
      </c>
      <c r="W322" s="33">
        <v>42236.6875</v>
      </c>
      <c r="X322" s="34">
        <v>22.520300000000017</v>
      </c>
    </row>
    <row r="323" spans="1:24" x14ac:dyDescent="0.2">
      <c r="A323" s="36">
        <v>42224.541666666664</v>
      </c>
      <c r="B323" s="22"/>
      <c r="C323" s="22"/>
      <c r="D323" s="22"/>
      <c r="E323" s="22"/>
      <c r="F323" s="22">
        <v>6.8291530785904939</v>
      </c>
      <c r="G323" s="22">
        <v>15.156845489523244</v>
      </c>
      <c r="H323" s="22">
        <v>26.547474390966514</v>
      </c>
      <c r="I323" s="35">
        <v>57.78208486118389</v>
      </c>
      <c r="J323" s="22"/>
      <c r="K323" s="22"/>
      <c r="L323" s="22"/>
      <c r="M323" s="22"/>
      <c r="V323" s="32">
        <v>176.56113024000001</v>
      </c>
      <c r="W323" s="33">
        <v>42237.354166666664</v>
      </c>
      <c r="X323" s="34">
        <v>0.21160000000000001</v>
      </c>
    </row>
    <row r="324" spans="1:24" x14ac:dyDescent="0.2">
      <c r="A324" s="36">
        <v>42224.552083333336</v>
      </c>
      <c r="B324" s="22"/>
      <c r="C324" s="22"/>
      <c r="D324" s="22"/>
      <c r="E324" s="22"/>
      <c r="F324" s="22">
        <v>6.46292887059154</v>
      </c>
      <c r="G324" s="22">
        <v>14.991727120351317</v>
      </c>
      <c r="H324" s="22">
        <v>25.352909661225876</v>
      </c>
      <c r="I324" s="35">
        <v>56.891566265060263</v>
      </c>
      <c r="J324" s="22"/>
      <c r="K324" s="22"/>
      <c r="L324" s="22"/>
      <c r="M324" s="22"/>
      <c r="V324" s="32">
        <v>162.86561280000001</v>
      </c>
      <c r="W324" s="33">
        <v>42237.375</v>
      </c>
      <c r="X324" s="34">
        <v>0.2287515</v>
      </c>
    </row>
    <row r="325" spans="1:24" x14ac:dyDescent="0.2">
      <c r="A325" s="36">
        <v>42224.5625</v>
      </c>
      <c r="B325" s="22"/>
      <c r="C325" s="22"/>
      <c r="D325" s="22"/>
      <c r="E325" s="22"/>
      <c r="F325" s="22">
        <v>6.0967046625926002</v>
      </c>
      <c r="G325" s="22">
        <v>14.826608751179393</v>
      </c>
      <c r="H325" s="22">
        <v>24.55653317473212</v>
      </c>
      <c r="I325" s="35">
        <v>55.909376636982728</v>
      </c>
      <c r="J325" s="22"/>
      <c r="K325" s="22"/>
      <c r="L325" s="22"/>
      <c r="M325" s="22"/>
      <c r="V325" s="32">
        <v>103.15895039999999</v>
      </c>
      <c r="W325" s="33">
        <v>42237.402777777781</v>
      </c>
      <c r="X325" s="34">
        <v>0.21212</v>
      </c>
    </row>
    <row r="326" spans="1:24" x14ac:dyDescent="0.2">
      <c r="A326" s="36">
        <v>42224.572916666664</v>
      </c>
      <c r="B326" s="22"/>
      <c r="C326" s="22"/>
      <c r="D326" s="22"/>
      <c r="E326" s="22"/>
      <c r="F326" s="22">
        <v>5.7304804545936321</v>
      </c>
      <c r="G326" s="22">
        <v>14.661490382007463</v>
      </c>
      <c r="H326" s="22">
        <v>23.760156688238354</v>
      </c>
      <c r="I326" s="35">
        <v>54.848611838658996</v>
      </c>
      <c r="J326" s="22"/>
      <c r="K326" s="22"/>
      <c r="L326" s="22"/>
      <c r="M326" s="22"/>
      <c r="V326" s="32">
        <v>157.55477760000002</v>
      </c>
      <c r="W326" s="33">
        <v>42237.423611111109</v>
      </c>
      <c r="X326" s="34">
        <v>0.16881699999999999</v>
      </c>
    </row>
    <row r="327" spans="1:24" x14ac:dyDescent="0.2">
      <c r="A327" s="36">
        <v>42224.583333333336</v>
      </c>
      <c r="B327" s="22"/>
      <c r="C327" s="22"/>
      <c r="D327" s="22"/>
      <c r="E327" s="22"/>
      <c r="F327" s="22">
        <v>5.8789015611054083</v>
      </c>
      <c r="G327" s="22">
        <v>14.496372012835543</v>
      </c>
      <c r="H327" s="22">
        <v>23.361968444991483</v>
      </c>
      <c r="I327" s="35">
        <v>53.709271870089054</v>
      </c>
      <c r="J327" s="22"/>
      <c r="K327" s="22"/>
      <c r="L327" s="22"/>
      <c r="M327" s="22"/>
      <c r="V327" s="32">
        <v>96.480172800000005</v>
      </c>
      <c r="W327" s="33">
        <v>42237.430555555555</v>
      </c>
      <c r="X327" s="34">
        <v>0.22758200000000001</v>
      </c>
    </row>
    <row r="328" spans="1:24" x14ac:dyDescent="0.2">
      <c r="A328" s="19">
        <v>42224.59375</v>
      </c>
      <c r="B328" s="22"/>
      <c r="C328" s="22"/>
      <c r="D328" s="22"/>
      <c r="E328" s="22"/>
      <c r="F328" s="22">
        <v>5.8536262516641244</v>
      </c>
      <c r="G328" s="22">
        <v>14.331253643663615</v>
      </c>
      <c r="H328" s="22">
        <v>22.56559195849772</v>
      </c>
      <c r="I328" s="35">
        <v>52.50445259298062</v>
      </c>
      <c r="J328" s="22"/>
      <c r="K328" s="22"/>
      <c r="L328" s="22"/>
      <c r="M328" s="22"/>
      <c r="V328" s="32">
        <v>96.480172800000005</v>
      </c>
      <c r="W328" s="33">
        <v>42237.430555555555</v>
      </c>
      <c r="X328" s="34">
        <v>0.221971</v>
      </c>
    </row>
    <row r="329" spans="1:24" x14ac:dyDescent="0.2">
      <c r="A329" s="19">
        <v>42224.604166666664</v>
      </c>
      <c r="B329" s="22"/>
      <c r="C329" s="22"/>
      <c r="D329" s="22"/>
      <c r="E329" s="22"/>
      <c r="F329" s="22">
        <v>5.8283509422227979</v>
      </c>
      <c r="G329" s="22">
        <v>14.166135274491687</v>
      </c>
      <c r="H329" s="22">
        <v>22.167403715250842</v>
      </c>
      <c r="I329" s="35">
        <v>51.234154007333686</v>
      </c>
      <c r="J329" s="22"/>
      <c r="K329" s="22"/>
      <c r="L329" s="22"/>
      <c r="M329" s="22"/>
      <c r="V329" s="32">
        <v>190.16008704000001</v>
      </c>
      <c r="W329" s="33">
        <v>42237.444444444445</v>
      </c>
      <c r="X329" s="34">
        <v>0.17100000000000001</v>
      </c>
    </row>
    <row r="330" spans="1:24" x14ac:dyDescent="0.2">
      <c r="A330" s="19">
        <v>42224.614583333336</v>
      </c>
      <c r="B330" s="22"/>
      <c r="C330" s="22"/>
      <c r="D330" s="22"/>
      <c r="E330" s="22"/>
      <c r="F330" s="22">
        <v>5.8030756327814572</v>
      </c>
      <c r="G330" s="22">
        <v>14.001016905319762</v>
      </c>
      <c r="H330" s="22">
        <v>21.769215472003957</v>
      </c>
      <c r="I330" s="35">
        <v>49.911471974855942</v>
      </c>
      <c r="J330" s="22"/>
      <c r="K330" s="22"/>
      <c r="L330" s="22"/>
      <c r="M330" s="22"/>
      <c r="V330" s="32">
        <v>92.376345600000008</v>
      </c>
      <c r="W330" s="33">
        <v>42237.459027777775</v>
      </c>
      <c r="X330" s="34">
        <v>0.27953129999999998</v>
      </c>
    </row>
    <row r="331" spans="1:24" x14ac:dyDescent="0.2">
      <c r="A331" s="19">
        <v>42224.625</v>
      </c>
      <c r="B331" s="22"/>
      <c r="C331" s="22"/>
      <c r="D331" s="22"/>
      <c r="E331" s="22"/>
      <c r="F331" s="22">
        <v>5.7778003233401307</v>
      </c>
      <c r="G331" s="22">
        <v>13.835898536147837</v>
      </c>
      <c r="H331" s="22">
        <v>21.371027228757082</v>
      </c>
      <c r="I331" s="35">
        <v>48.536406495547403</v>
      </c>
      <c r="J331" s="22"/>
      <c r="K331" s="22"/>
      <c r="L331" s="22"/>
      <c r="M331" s="22"/>
      <c r="V331" s="32">
        <v>151.58411136000001</v>
      </c>
      <c r="W331" s="33">
        <v>42237.46875</v>
      </c>
      <c r="X331" s="34">
        <v>0.167712</v>
      </c>
    </row>
    <row r="332" spans="1:24" x14ac:dyDescent="0.2">
      <c r="A332" s="19">
        <v>42224.635416666664</v>
      </c>
      <c r="B332" s="22"/>
      <c r="C332" s="22"/>
      <c r="D332" s="22"/>
      <c r="E332" s="22"/>
      <c r="F332" s="22">
        <v>5.75252501389879</v>
      </c>
      <c r="G332" s="22">
        <v>13.670780166975907</v>
      </c>
      <c r="H332" s="22">
        <v>21.371027228757082</v>
      </c>
      <c r="I332" s="35">
        <v>47.122053431115759</v>
      </c>
      <c r="J332" s="22"/>
      <c r="K332" s="22"/>
      <c r="L332" s="22"/>
      <c r="M332" s="22"/>
      <c r="V332" s="32">
        <v>151.58411136000001</v>
      </c>
      <c r="W332" s="33">
        <v>42237.46875</v>
      </c>
      <c r="X332" s="34">
        <v>0.161679999999993</v>
      </c>
    </row>
    <row r="333" spans="1:24" x14ac:dyDescent="0.2">
      <c r="A333" s="19">
        <v>42224.645833333336</v>
      </c>
      <c r="B333" s="22"/>
      <c r="C333" s="22"/>
      <c r="D333" s="22"/>
      <c r="E333" s="22"/>
      <c r="F333" s="22">
        <v>5.7272497044574635</v>
      </c>
      <c r="G333" s="22">
        <v>13.505661797803981</v>
      </c>
      <c r="H333" s="22">
        <v>20.972838985510201</v>
      </c>
      <c r="I333" s="35">
        <v>45.668412781561017</v>
      </c>
      <c r="J333" s="22"/>
      <c r="K333" s="22"/>
      <c r="L333" s="22"/>
      <c r="M333" s="22"/>
      <c r="V333" s="32">
        <v>147.54465792000002</v>
      </c>
      <c r="W333" s="33">
        <v>42237.517361111109</v>
      </c>
      <c r="X333" s="34">
        <v>0.18122099999999999</v>
      </c>
    </row>
    <row r="334" spans="1:24" x14ac:dyDescent="0.2">
      <c r="A334" s="19">
        <v>42224.65625</v>
      </c>
      <c r="B334" s="22"/>
      <c r="C334" s="22"/>
      <c r="D334" s="22"/>
      <c r="E334" s="22"/>
      <c r="F334" s="22">
        <v>5.701974395016137</v>
      </c>
      <c r="G334" s="22">
        <v>13.340543428632056</v>
      </c>
      <c r="H334" s="22">
        <v>20.574650742263319</v>
      </c>
      <c r="I334" s="35">
        <v>44.188580408590873</v>
      </c>
      <c r="J334" s="22"/>
      <c r="K334" s="22"/>
      <c r="L334" s="22"/>
      <c r="M334" s="22"/>
      <c r="V334" s="32">
        <v>162.86561280000001</v>
      </c>
      <c r="W334" s="33">
        <v>42238.354166666664</v>
      </c>
      <c r="X334" s="34">
        <v>0.23348099999999999</v>
      </c>
    </row>
    <row r="335" spans="1:24" x14ac:dyDescent="0.2">
      <c r="A335" s="19">
        <v>42224.666666666664</v>
      </c>
      <c r="B335" s="22"/>
      <c r="C335" s="22"/>
      <c r="D335" s="22"/>
      <c r="E335" s="22"/>
      <c r="F335" s="22">
        <v>5.6766990855748105</v>
      </c>
      <c r="G335" s="22">
        <v>13.175425059460128</v>
      </c>
      <c r="H335" s="22">
        <v>20.574650742263319</v>
      </c>
      <c r="I335" s="35">
        <v>42.682556312205335</v>
      </c>
      <c r="J335" s="22"/>
      <c r="K335" s="22"/>
      <c r="L335" s="22"/>
      <c r="M335" s="22"/>
      <c r="V335" s="32">
        <v>176.56113024000001</v>
      </c>
      <c r="W335" s="33">
        <v>42238.354166666664</v>
      </c>
      <c r="X335" s="34">
        <v>0.37229999999981001</v>
      </c>
    </row>
    <row r="336" spans="1:24" x14ac:dyDescent="0.2">
      <c r="A336" s="19">
        <v>42224.677083333336</v>
      </c>
      <c r="B336" s="22"/>
      <c r="C336" s="22"/>
      <c r="D336" s="22"/>
      <c r="E336" s="22"/>
      <c r="F336" s="22">
        <v>5.6514237761334698</v>
      </c>
      <c r="G336" s="22">
        <v>13.010306690288205</v>
      </c>
      <c r="H336" s="22">
        <v>19.778274255769556</v>
      </c>
      <c r="I336" s="35">
        <v>41.163436354112093</v>
      </c>
      <c r="J336" s="22"/>
      <c r="K336" s="22"/>
      <c r="L336" s="22"/>
      <c r="M336" s="22"/>
      <c r="V336" s="32">
        <v>157.55477760000002</v>
      </c>
      <c r="W336" s="33">
        <v>42238.402777777781</v>
      </c>
      <c r="X336" s="34">
        <v>0.194827</v>
      </c>
    </row>
    <row r="337" spans="1:24" x14ac:dyDescent="0.2">
      <c r="A337" s="19">
        <v>42224.6875</v>
      </c>
      <c r="B337" s="22"/>
      <c r="C337" s="22"/>
      <c r="D337" s="22"/>
      <c r="E337" s="22"/>
      <c r="F337" s="22">
        <v>5.6261484666921433</v>
      </c>
      <c r="G337" s="22">
        <v>12.845188321116279</v>
      </c>
      <c r="H337" s="22">
        <v>19.548241495556457</v>
      </c>
      <c r="I337" s="35">
        <v>39.631220534311147</v>
      </c>
      <c r="J337" s="37">
        <v>64.030366492146598</v>
      </c>
      <c r="K337" s="22"/>
      <c r="L337" s="22"/>
      <c r="M337" s="22"/>
      <c r="V337" s="32">
        <v>190.16008704000001</v>
      </c>
      <c r="W337" s="33">
        <v>42238.430555555555</v>
      </c>
      <c r="X337" s="34">
        <v>0.16725000000000001</v>
      </c>
    </row>
    <row r="338" spans="1:24" x14ac:dyDescent="0.2">
      <c r="A338" s="19">
        <v>42224.697916666664</v>
      </c>
      <c r="B338" s="22"/>
      <c r="C338" s="22"/>
      <c r="D338" s="22"/>
      <c r="E338" s="22"/>
      <c r="F338" s="22">
        <v>5.600873157250831</v>
      </c>
      <c r="G338" s="22">
        <v>12.68006995194435</v>
      </c>
      <c r="H338" s="22">
        <v>19.318208735343351</v>
      </c>
      <c r="I338" s="35">
        <v>38.0728129910948</v>
      </c>
      <c r="J338" s="37">
        <v>64.017801047120415</v>
      </c>
      <c r="K338" s="22"/>
      <c r="L338" s="22"/>
      <c r="M338" s="22"/>
      <c r="V338" s="32">
        <v>151.58411136000001</v>
      </c>
      <c r="W338" s="33">
        <v>42238.465277777781</v>
      </c>
      <c r="X338" s="34">
        <v>0.168688</v>
      </c>
    </row>
    <row r="339" spans="1:24" x14ac:dyDescent="0.2">
      <c r="A339" s="19">
        <v>42224.708333333336</v>
      </c>
      <c r="B339" s="22"/>
      <c r="C339" s="22"/>
      <c r="D339" s="22"/>
      <c r="E339" s="22"/>
      <c r="F339" s="22">
        <v>5.5755978478094761</v>
      </c>
      <c r="G339" s="22">
        <v>12.514951582772424</v>
      </c>
      <c r="H339" s="22">
        <v>19.088175975130255</v>
      </c>
      <c r="I339" s="35">
        <v>36.488213724463051</v>
      </c>
      <c r="J339" s="37">
        <v>64.005235602094245</v>
      </c>
      <c r="K339" s="22"/>
      <c r="L339" s="22"/>
      <c r="M339" s="22"/>
      <c r="V339" s="32">
        <v>151.58411136000001</v>
      </c>
      <c r="W339" s="33">
        <v>42238.465277777781</v>
      </c>
      <c r="X339" s="34">
        <v>0.167798</v>
      </c>
    </row>
    <row r="340" spans="1:24" x14ac:dyDescent="0.2">
      <c r="A340" s="19">
        <v>42224.71875</v>
      </c>
      <c r="B340" s="22"/>
      <c r="C340" s="22"/>
      <c r="D340" s="22"/>
      <c r="E340" s="22"/>
      <c r="F340" s="22">
        <v>5.5503225383681638</v>
      </c>
      <c r="G340" s="22">
        <v>12.332369841944269</v>
      </c>
      <c r="H340" s="22">
        <v>18.858143214917149</v>
      </c>
      <c r="I340" s="35">
        <v>36.261213724463055</v>
      </c>
      <c r="J340" s="37">
        <v>63.992670157068062</v>
      </c>
      <c r="K340" s="22"/>
      <c r="L340" s="22"/>
      <c r="M340" s="22"/>
      <c r="V340" s="32">
        <v>147.54465792000002</v>
      </c>
      <c r="W340" s="33">
        <v>42238.506944444445</v>
      </c>
      <c r="X340" s="34">
        <v>0.25282700000000002</v>
      </c>
    </row>
    <row r="341" spans="1:24" x14ac:dyDescent="0.2">
      <c r="A341" s="19">
        <v>42224.729166666664</v>
      </c>
      <c r="B341" s="22"/>
      <c r="C341" s="22"/>
      <c r="D341" s="22"/>
      <c r="E341" s="22"/>
      <c r="F341" s="22">
        <v>5.5250472289268231</v>
      </c>
      <c r="G341" s="22">
        <v>12.149788101116121</v>
      </c>
      <c r="H341" s="22">
        <v>18.628110454704057</v>
      </c>
      <c r="I341" s="35">
        <v>36.034213724463051</v>
      </c>
      <c r="J341" s="37">
        <v>63.98638743455497</v>
      </c>
      <c r="K341" s="22"/>
      <c r="L341" s="22"/>
      <c r="M341" s="22"/>
      <c r="V341" s="32">
        <v>176.56113024000001</v>
      </c>
      <c r="W341" s="33">
        <v>42239.333333333336</v>
      </c>
      <c r="X341" s="34">
        <v>0.38659999999998002</v>
      </c>
    </row>
    <row r="342" spans="1:24" x14ac:dyDescent="0.2">
      <c r="A342" s="19">
        <v>42224.739583333336</v>
      </c>
      <c r="B342" s="22"/>
      <c r="C342" s="22"/>
      <c r="D342" s="22"/>
      <c r="E342" s="22"/>
      <c r="F342" s="22">
        <v>5.4997719194854824</v>
      </c>
      <c r="G342" s="22">
        <v>11.967206360287973</v>
      </c>
      <c r="H342" s="22">
        <v>18.398077694490951</v>
      </c>
      <c r="I342" s="35">
        <v>35.807213724463054</v>
      </c>
      <c r="J342" s="37">
        <v>63.980104712041886</v>
      </c>
      <c r="K342" s="22"/>
      <c r="L342" s="22"/>
      <c r="M342" s="22"/>
      <c r="V342" s="32">
        <v>162.86561280000001</v>
      </c>
      <c r="W342" s="33">
        <v>42239.350694444445</v>
      </c>
      <c r="X342" s="34">
        <v>0.33412239999999999</v>
      </c>
    </row>
    <row r="343" spans="1:24" x14ac:dyDescent="0.2">
      <c r="A343" s="19">
        <v>42224.75</v>
      </c>
      <c r="B343" s="22"/>
      <c r="C343" s="22"/>
      <c r="D343" s="22"/>
      <c r="E343" s="22"/>
      <c r="F343" s="22">
        <v>5.4744966100441701</v>
      </c>
      <c r="G343" s="22">
        <v>11.784624619459819</v>
      </c>
      <c r="H343" s="22">
        <v>18.168044934277852</v>
      </c>
      <c r="I343" s="35">
        <v>35.58021372446305</v>
      </c>
      <c r="J343" s="37">
        <v>63.980104712041886</v>
      </c>
      <c r="K343" s="22"/>
      <c r="L343" s="22"/>
      <c r="M343" s="22"/>
      <c r="V343" s="32">
        <v>162.86561280000001</v>
      </c>
      <c r="W343" s="33">
        <v>42239.350694444445</v>
      </c>
      <c r="X343" s="34">
        <v>0.1686414</v>
      </c>
    </row>
    <row r="344" spans="1:24" x14ac:dyDescent="0.2">
      <c r="A344" s="19">
        <v>42224.760416666664</v>
      </c>
      <c r="B344" s="22"/>
      <c r="C344" s="22"/>
      <c r="D344" s="22"/>
      <c r="E344" s="22"/>
      <c r="F344" s="22">
        <v>5.4492213006028436</v>
      </c>
      <c r="G344" s="22">
        <v>11.602042878631666</v>
      </c>
      <c r="H344" s="22">
        <v>17.938012174064749</v>
      </c>
      <c r="I344" s="35">
        <v>35.353213724463053</v>
      </c>
      <c r="J344" s="37">
        <v>63.980104712041886</v>
      </c>
      <c r="K344" s="22"/>
      <c r="L344" s="22"/>
      <c r="M344" s="22"/>
      <c r="V344" s="32">
        <v>157.55477760000002</v>
      </c>
      <c r="W344" s="33">
        <v>42239.413194444445</v>
      </c>
      <c r="X344" s="34">
        <v>0.232212</v>
      </c>
    </row>
    <row r="345" spans="1:24" x14ac:dyDescent="0.2">
      <c r="A345" s="19">
        <v>42224.770833333336</v>
      </c>
      <c r="B345" s="22"/>
      <c r="C345" s="22"/>
      <c r="D345" s="22"/>
      <c r="E345" s="22"/>
      <c r="F345" s="22">
        <v>5.4239459911615029</v>
      </c>
      <c r="G345" s="22">
        <v>11.419461137803514</v>
      </c>
      <c r="H345" s="22">
        <v>17.707979413851646</v>
      </c>
      <c r="I345" s="35">
        <v>35.126213724463057</v>
      </c>
      <c r="J345" s="37">
        <v>63.973821989528794</v>
      </c>
      <c r="K345" s="22"/>
      <c r="L345" s="22"/>
      <c r="M345" s="22"/>
      <c r="V345" s="32">
        <v>190.16008704000001</v>
      </c>
      <c r="W345" s="33">
        <v>42239.423611111109</v>
      </c>
      <c r="X345" s="34">
        <v>0.29813499999999998</v>
      </c>
    </row>
    <row r="346" spans="1:24" x14ac:dyDescent="0.2">
      <c r="A346" s="19">
        <v>42224.78125</v>
      </c>
      <c r="B346" s="22"/>
      <c r="C346" s="22"/>
      <c r="D346" s="22"/>
      <c r="E346" s="22"/>
      <c r="F346" s="22">
        <v>5.3986706817201764</v>
      </c>
      <c r="G346" s="22">
        <v>11.236879396975363</v>
      </c>
      <c r="H346" s="22">
        <v>17.47794665363854</v>
      </c>
      <c r="I346" s="35">
        <v>34.899213724463053</v>
      </c>
      <c r="J346" s="37">
        <v>63.967539267015709</v>
      </c>
      <c r="K346" s="22"/>
      <c r="L346" s="22"/>
      <c r="M346" s="22"/>
      <c r="V346" s="32">
        <v>151.58411136000001</v>
      </c>
      <c r="W346" s="33">
        <v>42239.486111111109</v>
      </c>
      <c r="X346" s="34">
        <v>0.18947159999999999</v>
      </c>
    </row>
    <row r="347" spans="1:24" x14ac:dyDescent="0.2">
      <c r="A347" s="19">
        <v>42224.791666666664</v>
      </c>
      <c r="B347" s="22"/>
      <c r="C347" s="22"/>
      <c r="D347" s="22"/>
      <c r="E347" s="22"/>
      <c r="F347" s="22">
        <v>5.3733953722788641</v>
      </c>
      <c r="G347" s="22">
        <v>11.054297656147215</v>
      </c>
      <c r="H347" s="22">
        <v>17.247913893425444</v>
      </c>
      <c r="I347" s="35">
        <v>34.672213724463056</v>
      </c>
      <c r="J347" s="37">
        <v>63.961256544502618</v>
      </c>
      <c r="K347" s="22"/>
      <c r="L347" s="22"/>
      <c r="M347" s="22"/>
      <c r="V347" s="32">
        <v>147.54465792000002</v>
      </c>
      <c r="W347" s="33">
        <v>42239.527777777781</v>
      </c>
      <c r="X347" s="34">
        <v>0.17552999999999999</v>
      </c>
    </row>
    <row r="348" spans="1:24" x14ac:dyDescent="0.2">
      <c r="A348" s="19">
        <v>42224.802083333336</v>
      </c>
      <c r="B348" s="22"/>
      <c r="C348" s="22"/>
      <c r="D348" s="22"/>
      <c r="E348" s="22"/>
      <c r="F348" s="22">
        <v>5.3481200628375234</v>
      </c>
      <c r="G348" s="22">
        <v>10.871715915319065</v>
      </c>
      <c r="H348" s="22">
        <v>17.017881133212338</v>
      </c>
      <c r="I348" s="35">
        <v>34.445213724463052</v>
      </c>
      <c r="J348" s="37">
        <v>64.916230366492144</v>
      </c>
      <c r="K348" s="22"/>
      <c r="L348" s="22"/>
      <c r="M348" s="22"/>
      <c r="V348" s="32">
        <v>12.536789760000001</v>
      </c>
      <c r="W348" s="33">
        <v>42239.579861111109</v>
      </c>
      <c r="X348" s="34">
        <v>25.736170000000012</v>
      </c>
    </row>
    <row r="349" spans="1:24" x14ac:dyDescent="0.2">
      <c r="A349" s="19">
        <v>42224.8125</v>
      </c>
      <c r="B349" s="22"/>
      <c r="C349" s="22"/>
      <c r="D349" s="22"/>
      <c r="E349" s="22"/>
      <c r="F349" s="22">
        <v>5.3228447533962111</v>
      </c>
      <c r="G349" s="22">
        <v>10.68913417449091</v>
      </c>
      <c r="H349" s="22">
        <v>16.787848372999242</v>
      </c>
      <c r="I349" s="35">
        <v>34.218213724463055</v>
      </c>
      <c r="J349" s="37">
        <v>65.858638743455501</v>
      </c>
      <c r="K349" s="22"/>
      <c r="L349" s="22"/>
      <c r="M349" s="22"/>
      <c r="V349" s="32">
        <v>16.350935040000003</v>
      </c>
      <c r="W349" s="33">
        <v>42239.614583333336</v>
      </c>
      <c r="X349" s="34">
        <v>3.2462810000000002</v>
      </c>
    </row>
    <row r="350" spans="1:24" x14ac:dyDescent="0.2">
      <c r="A350" s="19">
        <v>42224.822916666664</v>
      </c>
      <c r="B350" s="22"/>
      <c r="C350" s="22"/>
      <c r="D350" s="22"/>
      <c r="E350" s="22"/>
      <c r="F350" s="22">
        <v>5.2975694439548846</v>
      </c>
      <c r="G350" s="22">
        <v>10.50655243366276</v>
      </c>
      <c r="H350" s="22">
        <v>16.55781561278614</v>
      </c>
      <c r="I350" s="35">
        <v>33.991213724463051</v>
      </c>
      <c r="J350" s="37">
        <v>66.788481675392674</v>
      </c>
      <c r="K350" s="22"/>
      <c r="L350" s="22"/>
      <c r="M350" s="22"/>
      <c r="V350" s="32">
        <v>64.019704320000002</v>
      </c>
      <c r="W350" s="33">
        <v>42239.673611111109</v>
      </c>
      <c r="X350" s="34">
        <v>0.79291299999999998</v>
      </c>
    </row>
    <row r="351" spans="1:24" x14ac:dyDescent="0.2">
      <c r="A351" s="19">
        <v>42224.833333333336</v>
      </c>
      <c r="B351" s="22"/>
      <c r="C351" s="22"/>
      <c r="D351" s="22"/>
      <c r="E351" s="22"/>
      <c r="F351" s="22">
        <v>5.2722941345135439</v>
      </c>
      <c r="G351" s="22">
        <v>10.323970692834607</v>
      </c>
      <c r="H351" s="22">
        <v>16.327782852573034</v>
      </c>
      <c r="I351" s="35">
        <v>34.03</v>
      </c>
      <c r="J351" s="37">
        <v>67.699476439790573</v>
      </c>
      <c r="K351" s="22"/>
      <c r="L351" s="22"/>
      <c r="M351" s="22"/>
      <c r="V351" s="32">
        <v>176.56113024000001</v>
      </c>
      <c r="W351" s="33">
        <v>42240.34375</v>
      </c>
      <c r="X351" s="34">
        <v>0.31996210000000003</v>
      </c>
    </row>
    <row r="352" spans="1:24" x14ac:dyDescent="0.2">
      <c r="A352" s="19">
        <v>42224.84375</v>
      </c>
      <c r="B352" s="22"/>
      <c r="C352" s="22"/>
      <c r="D352" s="22"/>
      <c r="E352" s="22"/>
      <c r="F352" s="22">
        <v>5.247018825072189</v>
      </c>
      <c r="G352" s="22">
        <v>10.141388952006455</v>
      </c>
      <c r="H352" s="22">
        <v>16.097750092359931</v>
      </c>
      <c r="I352" s="35"/>
      <c r="J352" s="37">
        <v>68.591623036649224</v>
      </c>
      <c r="K352" s="22"/>
      <c r="L352" s="22"/>
      <c r="M352" s="22"/>
      <c r="V352" s="32">
        <v>157.55477760000002</v>
      </c>
      <c r="W352" s="33">
        <v>42240.354166666664</v>
      </c>
      <c r="X352" s="34">
        <v>0.257274</v>
      </c>
    </row>
    <row r="353" spans="1:24" x14ac:dyDescent="0.2">
      <c r="A353" s="19">
        <v>42224.854166666664</v>
      </c>
      <c r="B353" s="22"/>
      <c r="C353" s="22"/>
      <c r="D353" s="22"/>
      <c r="E353" s="22"/>
      <c r="F353" s="22">
        <v>5.2217435156308767</v>
      </c>
      <c r="G353" s="22">
        <v>9.9588072111783035</v>
      </c>
      <c r="H353" s="22">
        <v>15.86771733214683</v>
      </c>
      <c r="I353" s="35"/>
      <c r="J353" s="37">
        <v>69.452356020942418</v>
      </c>
      <c r="K353" s="22"/>
      <c r="L353" s="22"/>
      <c r="M353" s="22"/>
      <c r="V353" s="32">
        <v>96.480172800000005</v>
      </c>
      <c r="W353" s="33">
        <v>42240.402777777781</v>
      </c>
      <c r="X353" s="34">
        <v>0.28221210000000002</v>
      </c>
    </row>
    <row r="354" spans="1:24" x14ac:dyDescent="0.2">
      <c r="A354" s="19">
        <v>42224.864583333336</v>
      </c>
      <c r="B354" s="22"/>
      <c r="C354" s="22"/>
      <c r="D354" s="22"/>
      <c r="E354" s="22"/>
      <c r="F354" s="22">
        <v>5.1964682061895502</v>
      </c>
      <c r="G354" s="22">
        <v>9.7762254703501519</v>
      </c>
      <c r="H354" s="22">
        <v>15.637684571933729</v>
      </c>
      <c r="I354" s="35"/>
      <c r="J354" s="37">
        <v>70.281675392670167</v>
      </c>
      <c r="K354" s="22"/>
      <c r="L354" s="22"/>
      <c r="M354" s="22"/>
      <c r="V354" s="32">
        <v>103.15895039999999</v>
      </c>
      <c r="W354" s="33">
        <v>42240.402777777781</v>
      </c>
      <c r="X354" s="34">
        <v>0.26771600000000001</v>
      </c>
    </row>
    <row r="355" spans="1:24" x14ac:dyDescent="0.2">
      <c r="A355" s="19">
        <v>42224.875</v>
      </c>
      <c r="B355" s="22"/>
      <c r="C355" s="22"/>
      <c r="D355" s="22"/>
      <c r="E355" s="22"/>
      <c r="F355" s="22">
        <v>5.1711928967482095</v>
      </c>
      <c r="G355" s="22">
        <v>9.5936437295220021</v>
      </c>
      <c r="H355" s="22">
        <v>15.407651811720623</v>
      </c>
      <c r="I355" s="35"/>
      <c r="J355" s="37">
        <v>71.073298429319379</v>
      </c>
      <c r="K355" s="22"/>
      <c r="L355" s="22"/>
      <c r="M355" s="22"/>
      <c r="V355" s="32">
        <v>162.86561280000001</v>
      </c>
      <c r="W355" s="33">
        <v>42240.40625</v>
      </c>
      <c r="X355" s="34">
        <v>0.22331999999999999</v>
      </c>
    </row>
    <row r="356" spans="1:24" x14ac:dyDescent="0.2">
      <c r="A356" s="19">
        <v>42224.885416666664</v>
      </c>
      <c r="B356" s="22"/>
      <c r="C356" s="22"/>
      <c r="D356" s="22"/>
      <c r="E356" s="22"/>
      <c r="F356" s="22">
        <v>5.1459175873068688</v>
      </c>
      <c r="G356" s="22">
        <v>9.4110619886938505</v>
      </c>
      <c r="H356" s="22">
        <v>15.177619051507524</v>
      </c>
      <c r="I356" s="35"/>
      <c r="J356" s="37">
        <v>71.827225130890056</v>
      </c>
      <c r="K356" s="22"/>
      <c r="L356" s="22"/>
      <c r="M356" s="22"/>
      <c r="V356" s="32">
        <v>162.86561280000001</v>
      </c>
      <c r="W356" s="33">
        <v>42240.40625</v>
      </c>
      <c r="X356" s="34">
        <v>0.225489999999991</v>
      </c>
    </row>
    <row r="357" spans="1:24" x14ac:dyDescent="0.2">
      <c r="A357" s="19">
        <v>42224.895833333336</v>
      </c>
      <c r="B357" s="22"/>
      <c r="C357" s="22"/>
      <c r="D357" s="22"/>
      <c r="E357" s="22"/>
      <c r="F357" s="22">
        <v>5.1206422778655707</v>
      </c>
      <c r="G357" s="22">
        <v>9.2284802478656989</v>
      </c>
      <c r="H357" s="22">
        <v>14.947586291294423</v>
      </c>
      <c r="I357" s="35"/>
      <c r="J357" s="37">
        <v>72.530890052356028</v>
      </c>
      <c r="K357" s="22"/>
      <c r="L357" s="22"/>
      <c r="M357" s="22"/>
      <c r="V357" s="32">
        <v>96.480172800000005</v>
      </c>
      <c r="W357" s="33">
        <v>42240.423611111109</v>
      </c>
      <c r="X357" s="34">
        <v>0.27411799999999997</v>
      </c>
    </row>
    <row r="358" spans="1:24" x14ac:dyDescent="0.2">
      <c r="A358" s="19">
        <v>42224.90625</v>
      </c>
      <c r="B358" s="22"/>
      <c r="C358" s="22"/>
      <c r="D358" s="22"/>
      <c r="E358" s="22"/>
      <c r="F358" s="22">
        <v>5.09536696842423</v>
      </c>
      <c r="G358" s="22">
        <v>9.0458985070375526</v>
      </c>
      <c r="H358" s="22">
        <v>14.717553531081322</v>
      </c>
      <c r="I358" s="35"/>
      <c r="J358" s="37">
        <v>73.184293193717281</v>
      </c>
      <c r="K358" s="22"/>
      <c r="L358" s="22"/>
      <c r="M358" s="22"/>
      <c r="V358" s="32">
        <v>190.16008704000001</v>
      </c>
      <c r="W358" s="33">
        <v>42240.427083333336</v>
      </c>
      <c r="X358" s="34">
        <v>0.196399999999994</v>
      </c>
    </row>
    <row r="359" spans="1:24" x14ac:dyDescent="0.2">
      <c r="A359" s="19">
        <v>42224.916666666664</v>
      </c>
      <c r="B359" s="22"/>
      <c r="C359" s="22"/>
      <c r="D359" s="22"/>
      <c r="E359" s="22"/>
      <c r="F359" s="22">
        <v>5.0700916589828893</v>
      </c>
      <c r="G359" s="22">
        <v>8.8633167662093957</v>
      </c>
      <c r="H359" s="22">
        <v>14.487520770868214</v>
      </c>
      <c r="I359" s="35"/>
      <c r="J359" s="37">
        <v>73.79371727748692</v>
      </c>
      <c r="K359" s="22"/>
      <c r="L359" s="22"/>
      <c r="M359" s="22"/>
      <c r="V359" s="32">
        <v>92.376345600000008</v>
      </c>
      <c r="W359" s="33">
        <v>42240.4375</v>
      </c>
      <c r="X359" s="34">
        <v>0.27161150000000001</v>
      </c>
    </row>
    <row r="360" spans="1:24" x14ac:dyDescent="0.2">
      <c r="A360" s="19">
        <v>42224.927083333336</v>
      </c>
      <c r="B360" s="22"/>
      <c r="C360" s="22"/>
      <c r="D360" s="22"/>
      <c r="E360" s="22"/>
      <c r="F360" s="22">
        <v>5.0448163495415486</v>
      </c>
      <c r="G360" s="22">
        <v>8.6807350253812423</v>
      </c>
      <c r="H360" s="22">
        <v>14.257488010655116</v>
      </c>
      <c r="I360" s="35"/>
      <c r="J360" s="37">
        <v>74.359162303664931</v>
      </c>
      <c r="K360" s="22"/>
      <c r="L360" s="22"/>
      <c r="M360" s="22"/>
      <c r="V360" s="32">
        <v>151.58411136000001</v>
      </c>
      <c r="W360" s="33">
        <v>42240.461805555555</v>
      </c>
      <c r="X360" s="34">
        <v>0.16466</v>
      </c>
    </row>
    <row r="361" spans="1:24" x14ac:dyDescent="0.2">
      <c r="A361" s="19">
        <v>42224.9375</v>
      </c>
      <c r="B361" s="22"/>
      <c r="C361" s="22"/>
      <c r="D361" s="22"/>
      <c r="E361" s="22"/>
      <c r="F361" s="22">
        <v>5.0195410401002363</v>
      </c>
      <c r="G361" s="22">
        <v>8.4981532845530907</v>
      </c>
      <c r="H361" s="22">
        <v>14.027455250442014</v>
      </c>
      <c r="I361" s="35"/>
      <c r="J361" s="37">
        <v>74.868062827225145</v>
      </c>
      <c r="K361" s="22"/>
      <c r="L361" s="22"/>
      <c r="M361" s="22"/>
      <c r="V361" s="32">
        <v>147.54465792000002</v>
      </c>
      <c r="W361" s="33">
        <v>42240.496527777781</v>
      </c>
      <c r="X361" s="34">
        <v>0.16466</v>
      </c>
    </row>
    <row r="362" spans="1:24" x14ac:dyDescent="0.2">
      <c r="A362" s="19">
        <v>42224.947916666664</v>
      </c>
      <c r="B362" s="22"/>
      <c r="C362" s="22"/>
      <c r="D362" s="22"/>
      <c r="E362" s="22"/>
      <c r="F362" s="22">
        <v>4.9942657306589382</v>
      </c>
      <c r="G362" s="22">
        <v>9.1840684662761145</v>
      </c>
      <c r="H362" s="22">
        <v>13.797422490228914</v>
      </c>
      <c r="I362" s="38">
        <v>0</v>
      </c>
      <c r="J362" s="37">
        <v>75.320418848167549</v>
      </c>
      <c r="K362" s="22"/>
      <c r="L362" s="22"/>
      <c r="M362" s="22"/>
      <c r="V362" s="32">
        <v>176.56113024000001</v>
      </c>
      <c r="W362" s="33">
        <v>42241.333333333336</v>
      </c>
      <c r="X362" s="34">
        <v>0.51333999999999602</v>
      </c>
    </row>
    <row r="363" spans="1:24" x14ac:dyDescent="0.2">
      <c r="A363" s="19">
        <v>42224.958333333336</v>
      </c>
      <c r="B363" s="22"/>
      <c r="C363" s="22"/>
      <c r="D363" s="22"/>
      <c r="E363" s="22"/>
      <c r="F363" s="22">
        <v>4.9689904212175833</v>
      </c>
      <c r="G363" s="22">
        <v>9.0087752134830303</v>
      </c>
      <c r="H363" s="22">
        <v>13.567389730015812</v>
      </c>
      <c r="I363" s="38">
        <v>0</v>
      </c>
      <c r="J363" s="37">
        <v>75.697382198952894</v>
      </c>
      <c r="K363" s="22"/>
      <c r="L363" s="22"/>
      <c r="M363" s="22"/>
      <c r="V363" s="32">
        <v>162.86561280000001</v>
      </c>
      <c r="W363" s="33">
        <v>42241.347222222219</v>
      </c>
      <c r="X363" s="34">
        <v>0.244339999999997</v>
      </c>
    </row>
    <row r="364" spans="1:24" x14ac:dyDescent="0.2">
      <c r="A364" s="19">
        <v>42224.96875</v>
      </c>
      <c r="B364" s="22"/>
      <c r="C364" s="22"/>
      <c r="D364" s="22"/>
      <c r="E364" s="22"/>
      <c r="F364" s="22">
        <v>4.9437151117762568</v>
      </c>
      <c r="G364" s="22">
        <v>8.8334819606899426</v>
      </c>
      <c r="H364" s="22">
        <v>13.337356969802709</v>
      </c>
      <c r="I364" s="38">
        <v>0</v>
      </c>
      <c r="J364" s="37">
        <v>75.998952879581168</v>
      </c>
      <c r="K364" s="22"/>
      <c r="L364" s="22"/>
      <c r="M364" s="22"/>
      <c r="V364" s="32">
        <v>162.86561280000001</v>
      </c>
      <c r="W364" s="33">
        <v>42241.347222222219</v>
      </c>
      <c r="X364" s="34">
        <v>0.24861150000000001</v>
      </c>
    </row>
    <row r="365" spans="1:24" x14ac:dyDescent="0.2">
      <c r="A365" s="19">
        <v>42224.979166666664</v>
      </c>
      <c r="B365" s="22"/>
      <c r="C365" s="22"/>
      <c r="D365" s="22"/>
      <c r="E365" s="22"/>
      <c r="F365" s="22">
        <v>4.9184398023348876</v>
      </c>
      <c r="G365" s="22">
        <v>8.6581887078968585</v>
      </c>
      <c r="H365" s="22">
        <v>13.107324209589605</v>
      </c>
      <c r="I365" s="38">
        <v>0</v>
      </c>
      <c r="J365" s="37">
        <v>76.206282722513109</v>
      </c>
      <c r="K365" s="22"/>
      <c r="L365" s="22"/>
      <c r="M365" s="22"/>
      <c r="V365" s="32">
        <v>190.16008704000001</v>
      </c>
      <c r="W365" s="33">
        <v>42241.402777777781</v>
      </c>
      <c r="X365" s="34">
        <v>0.17660000000000001</v>
      </c>
    </row>
    <row r="366" spans="1:24" x14ac:dyDescent="0.2">
      <c r="A366" s="19">
        <v>42224.989583333336</v>
      </c>
      <c r="B366" s="22"/>
      <c r="C366" s="22"/>
      <c r="D366" s="22"/>
      <c r="E366" s="22"/>
      <c r="F366" s="22">
        <v>4.8931644928935896</v>
      </c>
      <c r="G366" s="22">
        <v>8.4828954551037707</v>
      </c>
      <c r="H366" s="22">
        <v>12.877291449376507</v>
      </c>
      <c r="I366" s="38">
        <v>0</v>
      </c>
      <c r="J366" s="37">
        <v>76.319371727748702</v>
      </c>
      <c r="K366" s="22"/>
      <c r="L366" s="22"/>
      <c r="M366" s="22"/>
      <c r="V366" s="32">
        <v>157.55477760000002</v>
      </c>
      <c r="W366" s="33">
        <v>42241.420138888891</v>
      </c>
      <c r="X366" s="34">
        <v>0.24519199999999999</v>
      </c>
    </row>
    <row r="367" spans="1:24" x14ac:dyDescent="0.2">
      <c r="A367" s="19">
        <v>42225</v>
      </c>
      <c r="B367" s="22"/>
      <c r="C367" s="22"/>
      <c r="D367" s="22"/>
      <c r="E367" s="22"/>
      <c r="F367" s="22">
        <v>4.8678891834522489</v>
      </c>
      <c r="G367" s="22">
        <v>8.3076022023106866</v>
      </c>
      <c r="H367" s="22">
        <v>12.647258689163404</v>
      </c>
      <c r="I367" s="38">
        <v>0</v>
      </c>
      <c r="J367" s="37">
        <v>76.382198952879605</v>
      </c>
      <c r="K367" s="22"/>
      <c r="L367" s="22"/>
      <c r="M367" s="22"/>
      <c r="V367" s="32">
        <v>151.58411136000001</v>
      </c>
      <c r="W367" s="33">
        <v>42241.475694444445</v>
      </c>
      <c r="X367" s="34">
        <v>0.1653316</v>
      </c>
    </row>
    <row r="368" spans="1:24" x14ac:dyDescent="0.2">
      <c r="A368" s="19">
        <v>42225.010416666664</v>
      </c>
      <c r="B368" s="22"/>
      <c r="C368" s="22"/>
      <c r="D368" s="22"/>
      <c r="E368" s="22"/>
      <c r="F368" s="22">
        <v>4.8426138740109224</v>
      </c>
      <c r="G368" s="22">
        <v>8.1323089495176006</v>
      </c>
      <c r="H368" s="22">
        <v>12.417225928950304</v>
      </c>
      <c r="I368" s="38">
        <v>0</v>
      </c>
      <c r="J368" s="37">
        <v>76.394764397905774</v>
      </c>
      <c r="K368" s="22"/>
      <c r="L368" s="22"/>
      <c r="M368" s="22"/>
      <c r="V368" s="32">
        <v>147.54465792000002</v>
      </c>
      <c r="W368" s="33">
        <v>42241.510416666664</v>
      </c>
      <c r="X368" s="34">
        <v>0.184471</v>
      </c>
    </row>
    <row r="369" spans="1:24" x14ac:dyDescent="0.2">
      <c r="A369" s="19">
        <v>42225.020833333336</v>
      </c>
      <c r="B369" s="22"/>
      <c r="C369" s="22"/>
      <c r="D369" s="22"/>
      <c r="E369" s="22"/>
      <c r="F369" s="22">
        <v>4.8173385645695816</v>
      </c>
      <c r="G369" s="22">
        <v>7.9570156967245191</v>
      </c>
      <c r="H369" s="22">
        <v>12.187193168737201</v>
      </c>
      <c r="I369" s="38">
        <v>0</v>
      </c>
      <c r="J369" s="37">
        <v>76.401047120418866</v>
      </c>
      <c r="K369" s="22"/>
      <c r="L369" s="22"/>
      <c r="M369" s="22"/>
      <c r="V369" s="32">
        <v>176.56113024000001</v>
      </c>
      <c r="W369" s="33">
        <v>42242.333333333336</v>
      </c>
      <c r="X369" s="34">
        <v>1.1382000000000001</v>
      </c>
    </row>
    <row r="370" spans="1:24" x14ac:dyDescent="0.2">
      <c r="A370" s="19">
        <v>42225.03125</v>
      </c>
      <c r="B370" s="22"/>
      <c r="C370" s="22"/>
      <c r="D370" s="22"/>
      <c r="E370" s="22"/>
      <c r="F370" s="22">
        <v>4.7920632551282836</v>
      </c>
      <c r="G370" s="22">
        <v>7.7817224439314314</v>
      </c>
      <c r="H370" s="22">
        <v>11.957160408524102</v>
      </c>
      <c r="I370" s="38">
        <v>0</v>
      </c>
      <c r="J370" s="37">
        <v>76.401047120418866</v>
      </c>
      <c r="K370" s="22"/>
      <c r="L370" s="22"/>
      <c r="M370" s="22"/>
      <c r="V370" s="32">
        <v>162.86561280000001</v>
      </c>
      <c r="W370" s="33">
        <v>42242.371527777781</v>
      </c>
      <c r="X370" s="34">
        <v>0.24899999999969999</v>
      </c>
    </row>
    <row r="371" spans="1:24" x14ac:dyDescent="0.2">
      <c r="A371" s="19">
        <v>42225.041666666664</v>
      </c>
      <c r="B371" s="22"/>
      <c r="C371" s="22"/>
      <c r="D371" s="22"/>
      <c r="E371" s="22"/>
      <c r="F371" s="22">
        <v>4.7667879456869571</v>
      </c>
      <c r="G371" s="22">
        <v>7.6064291911383481</v>
      </c>
      <c r="H371" s="22">
        <v>11.727127648310999</v>
      </c>
      <c r="I371" s="38">
        <v>0</v>
      </c>
      <c r="J371" s="37">
        <v>76.375916230366514</v>
      </c>
      <c r="K371" s="22"/>
      <c r="L371" s="22"/>
      <c r="M371" s="22"/>
      <c r="V371" s="32">
        <v>162.86561280000001</v>
      </c>
      <c r="W371" s="33">
        <v>42242.371527777781</v>
      </c>
      <c r="X371" s="34">
        <v>0.241231</v>
      </c>
    </row>
    <row r="372" spans="1:24" x14ac:dyDescent="0.2">
      <c r="A372" s="19">
        <v>42225.052083333336</v>
      </c>
      <c r="B372" s="22"/>
      <c r="C372" s="22"/>
      <c r="D372" s="22"/>
      <c r="E372" s="22"/>
      <c r="F372" s="22">
        <v>4.7415126362455737</v>
      </c>
      <c r="G372" s="22">
        <v>7.4311359383452604</v>
      </c>
      <c r="H372" s="22">
        <v>11.497094888097896</v>
      </c>
      <c r="I372" s="38">
        <v>0</v>
      </c>
      <c r="J372" s="37">
        <v>76.325654450261794</v>
      </c>
      <c r="K372" s="22"/>
      <c r="L372" s="22"/>
      <c r="M372" s="22"/>
      <c r="V372" s="32">
        <v>190.16008704000001</v>
      </c>
      <c r="W372" s="33">
        <v>42242.40625</v>
      </c>
      <c r="X372" s="34">
        <v>0.2149999999994</v>
      </c>
    </row>
    <row r="373" spans="1:24" x14ac:dyDescent="0.2">
      <c r="A373" s="19">
        <v>42225.0625</v>
      </c>
      <c r="B373" s="22"/>
      <c r="C373" s="22"/>
      <c r="D373" s="22"/>
      <c r="E373" s="22"/>
      <c r="F373" s="22">
        <v>4.7162373268042757</v>
      </c>
      <c r="G373" s="22">
        <v>7.255842685552178</v>
      </c>
      <c r="H373" s="22">
        <v>11.267062127884794</v>
      </c>
      <c r="I373" s="38">
        <v>0</v>
      </c>
      <c r="J373" s="37">
        <v>76.243979057591645</v>
      </c>
      <c r="K373" s="22"/>
      <c r="L373" s="22"/>
      <c r="M373" s="22"/>
      <c r="V373" s="32">
        <v>157.55477760000002</v>
      </c>
      <c r="W373" s="33">
        <v>42242.440972222219</v>
      </c>
      <c r="X373" s="34">
        <v>0.93766999999999801</v>
      </c>
    </row>
    <row r="374" spans="1:24" x14ac:dyDescent="0.2">
      <c r="A374" s="19">
        <v>42225.072916666664</v>
      </c>
      <c r="B374" s="22"/>
      <c r="C374" s="22"/>
      <c r="D374" s="22"/>
      <c r="E374" s="22"/>
      <c r="F374" s="22">
        <v>4.6909620173629349</v>
      </c>
      <c r="G374" s="22">
        <v>7.0805494327590939</v>
      </c>
      <c r="H374" s="22">
        <v>11.037029367671694</v>
      </c>
      <c r="I374" s="38">
        <v>0</v>
      </c>
      <c r="J374" s="37">
        <v>76.130890052356037</v>
      </c>
      <c r="K374" s="22"/>
      <c r="L374" s="22"/>
      <c r="M374" s="22"/>
      <c r="V374" s="32">
        <v>151.58411136000001</v>
      </c>
      <c r="W374" s="33">
        <v>42242.493055555555</v>
      </c>
      <c r="X374" s="34">
        <v>0.35647099999999998</v>
      </c>
    </row>
    <row r="375" spans="1:24" x14ac:dyDescent="0.2">
      <c r="A375" s="19">
        <v>42225.083333333336</v>
      </c>
      <c r="B375" s="22"/>
      <c r="C375" s="22"/>
      <c r="D375" s="22"/>
      <c r="E375" s="22"/>
      <c r="F375" s="22">
        <v>4.6656867079216227</v>
      </c>
      <c r="G375" s="22">
        <v>6.905256179966007</v>
      </c>
      <c r="H375" s="22">
        <v>10.806996607458592</v>
      </c>
      <c r="I375" s="22">
        <v>0</v>
      </c>
      <c r="J375" s="37">
        <v>75.973821989528815</v>
      </c>
      <c r="K375" s="22"/>
      <c r="L375" s="22"/>
      <c r="M375" s="22"/>
      <c r="V375" s="32">
        <v>147.54465792000002</v>
      </c>
      <c r="W375" s="33">
        <v>42242.538194444445</v>
      </c>
      <c r="X375" s="34">
        <v>0.38497160000000002</v>
      </c>
    </row>
    <row r="376" spans="1:24" x14ac:dyDescent="0.2">
      <c r="A376" s="19">
        <v>42225.09375</v>
      </c>
      <c r="B376" s="22"/>
      <c r="C376" s="22"/>
      <c r="D376" s="22"/>
      <c r="E376" s="22"/>
      <c r="F376" s="22">
        <v>4.6404113984802819</v>
      </c>
      <c r="G376" s="22">
        <v>6.7299629271729229</v>
      </c>
      <c r="H376" s="22">
        <v>10.576963847245491</v>
      </c>
      <c r="I376" s="22">
        <v>0</v>
      </c>
      <c r="J376" s="37">
        <v>75.772774869109966</v>
      </c>
      <c r="K376" s="22"/>
      <c r="L376" s="22"/>
      <c r="M376" s="22"/>
      <c r="V376" s="32">
        <v>162.86561280000001</v>
      </c>
      <c r="W376" s="33">
        <v>42243.347222222219</v>
      </c>
      <c r="X376" s="34">
        <v>0.21774499999999999</v>
      </c>
    </row>
    <row r="377" spans="1:24" x14ac:dyDescent="0.2">
      <c r="A377" s="19">
        <v>42225.104166666664</v>
      </c>
      <c r="B377" s="22"/>
      <c r="C377" s="22"/>
      <c r="D377" s="22"/>
      <c r="E377" s="22"/>
      <c r="F377" s="22">
        <v>4.6151360890389554</v>
      </c>
      <c r="G377" s="22">
        <v>6.5546696743798343</v>
      </c>
      <c r="H377" s="22">
        <v>10.346931087032386</v>
      </c>
      <c r="I377" s="22">
        <v>0</v>
      </c>
      <c r="J377" s="37">
        <v>75.521465968586398</v>
      </c>
      <c r="K377" s="22"/>
      <c r="L377" s="22"/>
      <c r="M377" s="22"/>
      <c r="V377" s="32">
        <v>162.86561280000001</v>
      </c>
      <c r="W377" s="33">
        <v>42243.347222222219</v>
      </c>
      <c r="X377" s="34">
        <v>0.221274</v>
      </c>
    </row>
    <row r="378" spans="1:24" x14ac:dyDescent="0.2">
      <c r="A378" s="19">
        <v>42225.114583333336</v>
      </c>
      <c r="B378" s="22"/>
      <c r="C378" s="22"/>
      <c r="D378" s="22"/>
      <c r="E378" s="22"/>
      <c r="F378" s="22">
        <v>4.5898607795976147</v>
      </c>
      <c r="G378" s="22">
        <v>6.3793764215867519</v>
      </c>
      <c r="H378" s="22">
        <v>10.116898326819287</v>
      </c>
      <c r="I378" s="22">
        <v>0</v>
      </c>
      <c r="J378" s="37">
        <v>75.219895287958124</v>
      </c>
      <c r="K378" s="22"/>
      <c r="L378" s="22"/>
      <c r="M378" s="22"/>
      <c r="V378" s="32">
        <v>176.56113024000001</v>
      </c>
      <c r="W378" s="33">
        <v>42243.354166666664</v>
      </c>
      <c r="X378" s="34">
        <v>9.8469999999969993</v>
      </c>
    </row>
    <row r="379" spans="1:24" x14ac:dyDescent="0.2">
      <c r="A379" s="19">
        <v>42225.125</v>
      </c>
      <c r="B379" s="22"/>
      <c r="C379" s="22"/>
      <c r="D379" s="22"/>
      <c r="E379" s="22"/>
      <c r="F379" s="22">
        <v>4.5645854701563024</v>
      </c>
      <c r="G379" s="22">
        <v>6.2040831687936659</v>
      </c>
      <c r="H379" s="22">
        <v>9.8868655666061827</v>
      </c>
      <c r="I379" s="22">
        <v>0</v>
      </c>
      <c r="J379" s="37">
        <v>74.874345549738237</v>
      </c>
      <c r="K379" s="22"/>
      <c r="L379" s="22"/>
      <c r="M379" s="22"/>
      <c r="V379" s="32">
        <v>157.55477760000002</v>
      </c>
      <c r="W379" s="33">
        <v>42243.420138888891</v>
      </c>
      <c r="X379" s="34">
        <v>0.36441699999999999</v>
      </c>
    </row>
    <row r="380" spans="1:24" x14ac:dyDescent="0.2">
      <c r="A380" s="19">
        <v>42225.135416666664</v>
      </c>
      <c r="B380" s="22"/>
      <c r="C380" s="22"/>
      <c r="D380" s="22"/>
      <c r="E380" s="22"/>
      <c r="F380" s="22">
        <v>4.539310160714976</v>
      </c>
      <c r="G380" s="22">
        <v>6.0287899160005818</v>
      </c>
      <c r="H380" s="22">
        <v>9.6568328063930835</v>
      </c>
      <c r="I380" s="22">
        <v>0</v>
      </c>
      <c r="J380" s="37">
        <v>74.484816753926708</v>
      </c>
      <c r="K380" s="22"/>
      <c r="L380" s="22"/>
      <c r="M380" s="22"/>
      <c r="V380" s="32">
        <v>190.16008704000001</v>
      </c>
      <c r="W380" s="33">
        <v>42243.430555555555</v>
      </c>
      <c r="X380" s="34">
        <v>17.934000000000001</v>
      </c>
    </row>
    <row r="381" spans="1:24" x14ac:dyDescent="0.2">
      <c r="A381" s="19">
        <v>42225.145833333336</v>
      </c>
      <c r="B381" s="22"/>
      <c r="C381" s="22"/>
      <c r="D381" s="22"/>
      <c r="E381" s="22"/>
      <c r="F381" s="22">
        <v>4.5140348512736495</v>
      </c>
      <c r="G381" s="22">
        <v>5.8534966632074976</v>
      </c>
      <c r="H381" s="22">
        <v>9.426800046179979</v>
      </c>
      <c r="I381" s="22">
        <v>0</v>
      </c>
      <c r="J381" s="37">
        <v>74.051308900523566</v>
      </c>
      <c r="K381" s="22"/>
      <c r="L381" s="22"/>
      <c r="M381" s="22"/>
      <c r="V381" s="32">
        <v>151.58411136000001</v>
      </c>
      <c r="W381" s="33">
        <v>42243.548611111109</v>
      </c>
      <c r="X381" s="34">
        <v>0.19711999999999999</v>
      </c>
    </row>
    <row r="382" spans="1:24" x14ac:dyDescent="0.2">
      <c r="A382" s="19">
        <v>42225.15625</v>
      </c>
      <c r="B382" s="22"/>
      <c r="C382" s="22"/>
      <c r="D382" s="22"/>
      <c r="E382" s="22"/>
      <c r="F382" s="22">
        <v>4.4887595418323087</v>
      </c>
      <c r="G382" s="22">
        <v>5.6782034104144117</v>
      </c>
      <c r="H382" s="22">
        <v>9.1967672859668799</v>
      </c>
      <c r="I382" s="22">
        <v>0</v>
      </c>
      <c r="J382" s="37">
        <v>73.57382198952881</v>
      </c>
      <c r="K382" s="22"/>
      <c r="L382" s="22"/>
      <c r="M382" s="22"/>
      <c r="V382" s="32">
        <v>147.54465792000002</v>
      </c>
      <c r="W382" s="33">
        <v>42243.590277777781</v>
      </c>
      <c r="X382" s="34">
        <v>0.16763999999999901</v>
      </c>
    </row>
    <row r="383" spans="1:24" x14ac:dyDescent="0.2">
      <c r="A383" s="19">
        <v>42225.166666666664</v>
      </c>
      <c r="B383" s="22"/>
      <c r="C383" s="22"/>
      <c r="D383" s="22"/>
      <c r="E383" s="22"/>
      <c r="F383" s="22">
        <v>4.4634842323909965</v>
      </c>
      <c r="G383" s="22">
        <v>5.5029101576213257</v>
      </c>
      <c r="H383" s="22">
        <v>8.9667345257537754</v>
      </c>
      <c r="I383" s="22">
        <v>0</v>
      </c>
      <c r="J383" s="37">
        <v>73.058638743455504</v>
      </c>
      <c r="K383" s="22"/>
      <c r="L383" s="22"/>
      <c r="M383" s="22"/>
      <c r="V383" s="32">
        <v>176.56113024000001</v>
      </c>
      <c r="W383" s="33">
        <v>42244.340277777781</v>
      </c>
      <c r="X383" s="34">
        <v>0.48212100000000002</v>
      </c>
    </row>
    <row r="384" spans="1:24" x14ac:dyDescent="0.2">
      <c r="A384" s="19">
        <v>42225.177083333336</v>
      </c>
      <c r="B384" s="22"/>
      <c r="C384" s="22"/>
      <c r="D384" s="22"/>
      <c r="E384" s="22"/>
      <c r="F384" s="22">
        <v>4.4382089229496273</v>
      </c>
      <c r="G384" s="22">
        <v>5.3276169048282389</v>
      </c>
      <c r="H384" s="22">
        <v>8.7367017655406727</v>
      </c>
      <c r="I384" s="22">
        <v>0</v>
      </c>
      <c r="J384" s="37">
        <v>72.505759162303676</v>
      </c>
      <c r="K384" s="22"/>
      <c r="L384" s="22"/>
      <c r="M384" s="22"/>
      <c r="V384" s="32">
        <v>162.86561280000001</v>
      </c>
      <c r="W384" s="33">
        <v>42244.34375</v>
      </c>
      <c r="X384" s="34">
        <v>0.27636999999999501</v>
      </c>
    </row>
    <row r="385" spans="1:24" x14ac:dyDescent="0.2">
      <c r="A385" s="19">
        <v>42225.1875</v>
      </c>
      <c r="B385" s="22"/>
      <c r="C385" s="22"/>
      <c r="D385" s="22"/>
      <c r="E385" s="22"/>
      <c r="F385" s="22">
        <v>4.412933613508315</v>
      </c>
      <c r="G385" s="22">
        <v>5.1523236520351574</v>
      </c>
      <c r="H385" s="22">
        <v>8.5066690053275735</v>
      </c>
      <c r="I385" s="22">
        <v>0</v>
      </c>
      <c r="J385" s="37">
        <v>71.921465968586404</v>
      </c>
      <c r="K385" s="22"/>
      <c r="L385" s="22"/>
      <c r="M385" s="22"/>
      <c r="V385" s="32">
        <v>162.86561280000001</v>
      </c>
      <c r="W385" s="33">
        <v>42244.34375</v>
      </c>
      <c r="X385" s="34">
        <v>0.28769</v>
      </c>
    </row>
    <row r="386" spans="1:24" x14ac:dyDescent="0.2">
      <c r="A386" s="19">
        <v>42225.197916666664</v>
      </c>
      <c r="B386" s="22"/>
      <c r="C386" s="22"/>
      <c r="D386" s="22"/>
      <c r="E386" s="22"/>
      <c r="F386" s="22">
        <v>4.3876583040670027</v>
      </c>
      <c r="G386" s="22">
        <v>4.9770303992420715</v>
      </c>
      <c r="H386" s="22">
        <v>8.2766362451144708</v>
      </c>
      <c r="I386" s="22">
        <v>0</v>
      </c>
      <c r="J386" s="37">
        <v>71.305759162303673</v>
      </c>
      <c r="K386" s="37">
        <v>57.449738219895288</v>
      </c>
      <c r="L386" s="22"/>
      <c r="M386" s="22"/>
      <c r="V386" s="32">
        <v>157.55477760000002</v>
      </c>
      <c r="W386" s="33">
        <v>42244.402777777781</v>
      </c>
      <c r="X386" s="34">
        <v>0.37421900000000002</v>
      </c>
    </row>
    <row r="387" spans="1:24" x14ac:dyDescent="0.2">
      <c r="A387" s="19">
        <v>42225.208333333336</v>
      </c>
      <c r="B387" s="22"/>
      <c r="C387" s="22"/>
      <c r="D387" s="22"/>
      <c r="E387" s="22"/>
      <c r="F387" s="22">
        <v>4.3623829946256762</v>
      </c>
      <c r="G387" s="22">
        <v>4.8017371464489864</v>
      </c>
      <c r="H387" s="22">
        <v>8.0466034849013681</v>
      </c>
      <c r="I387" s="22">
        <v>0</v>
      </c>
      <c r="J387" s="37">
        <v>70.664921465968604</v>
      </c>
      <c r="K387" s="37">
        <v>57.456544502617803</v>
      </c>
      <c r="L387" s="22"/>
      <c r="M387" s="22"/>
      <c r="V387" s="32">
        <v>190.16008704000001</v>
      </c>
      <c r="W387" s="33">
        <v>42244.416666666664</v>
      </c>
      <c r="X387" s="34">
        <v>0.28415230000000002</v>
      </c>
    </row>
    <row r="388" spans="1:24" x14ac:dyDescent="0.2">
      <c r="A388" s="19">
        <v>42225.21875</v>
      </c>
      <c r="B388" s="22"/>
      <c r="C388" s="22"/>
      <c r="D388" s="22"/>
      <c r="E388" s="22"/>
      <c r="F388" s="22">
        <v>4.3371076851843355</v>
      </c>
      <c r="G388" s="22">
        <v>4.6264438936558996</v>
      </c>
      <c r="H388" s="22">
        <v>7.8165707246882672</v>
      </c>
      <c r="I388" s="22">
        <v>0</v>
      </c>
      <c r="J388" s="37">
        <v>69.998952879581168</v>
      </c>
      <c r="K388" s="37">
        <v>57.415706806282721</v>
      </c>
      <c r="L388" s="22"/>
      <c r="M388" s="22"/>
      <c r="V388" s="32">
        <v>151.58411136000001</v>
      </c>
      <c r="W388" s="33">
        <v>42244.465277777781</v>
      </c>
      <c r="X388" s="34">
        <v>0.18182000000000001</v>
      </c>
    </row>
    <row r="389" spans="1:24" x14ac:dyDescent="0.2">
      <c r="A389" s="19">
        <v>42225.229166666664</v>
      </c>
      <c r="B389" s="22"/>
      <c r="C389" s="22"/>
      <c r="D389" s="22"/>
      <c r="E389" s="22"/>
      <c r="F389" s="22">
        <v>4.3118323757429948</v>
      </c>
      <c r="G389" s="22">
        <v>4.4511506408628163</v>
      </c>
      <c r="H389" s="22">
        <v>7.5865379644751654</v>
      </c>
      <c r="I389" s="22">
        <v>0</v>
      </c>
      <c r="J389" s="37">
        <v>69.314136125654457</v>
      </c>
      <c r="K389" s="37">
        <v>57.374869109947646</v>
      </c>
      <c r="L389" s="22"/>
      <c r="M389" s="22"/>
      <c r="V389" s="32">
        <v>147.54465792000002</v>
      </c>
      <c r="W389" s="33">
        <v>42244.5</v>
      </c>
      <c r="X389" s="34">
        <v>0.17349500000000001</v>
      </c>
    </row>
    <row r="390" spans="1:24" x14ac:dyDescent="0.2">
      <c r="A390" s="19">
        <v>42225.239583333336</v>
      </c>
      <c r="B390" s="22"/>
      <c r="C390" s="22"/>
      <c r="D390" s="22"/>
      <c r="E390" s="22"/>
      <c r="F390" s="22">
        <v>4.2865570663016399</v>
      </c>
      <c r="G390" s="22">
        <v>4.2758573880697304</v>
      </c>
      <c r="H390" s="22">
        <v>7.3565052042620627</v>
      </c>
      <c r="I390" s="22">
        <v>0</v>
      </c>
      <c r="J390" s="37">
        <v>68.610471204188485</v>
      </c>
      <c r="K390" s="37">
        <v>57.334031413612564</v>
      </c>
      <c r="L390" s="22"/>
      <c r="M390" s="22"/>
      <c r="V390" s="32">
        <v>176.56113024000001</v>
      </c>
      <c r="W390" s="33">
        <v>42246.350694444445</v>
      </c>
      <c r="X390" s="34">
        <v>0.54616399999999998</v>
      </c>
    </row>
    <row r="391" spans="1:24" x14ac:dyDescent="0.2">
      <c r="A391" s="19">
        <v>42225.25</v>
      </c>
      <c r="B391" s="22"/>
      <c r="C391" s="22"/>
      <c r="D391" s="22"/>
      <c r="E391" s="22"/>
      <c r="F391" s="22">
        <v>4.2612817568603418</v>
      </c>
      <c r="G391" s="22">
        <v>4.1005641352766471</v>
      </c>
      <c r="H391" s="22">
        <v>7.1264724440489609</v>
      </c>
      <c r="I391" s="22">
        <v>0</v>
      </c>
      <c r="J391" s="37">
        <v>67.894240837696344</v>
      </c>
      <c r="K391" s="37">
        <v>57.293193717277482</v>
      </c>
      <c r="L391" s="22"/>
      <c r="M391" s="22"/>
      <c r="V391" s="32">
        <v>157.55477760000002</v>
      </c>
      <c r="W391" s="33">
        <v>42246.361111111109</v>
      </c>
      <c r="X391" s="34">
        <v>0.33686100000000002</v>
      </c>
    </row>
    <row r="392" spans="1:24" x14ac:dyDescent="0.2">
      <c r="A392" s="19">
        <v>42225.260416666664</v>
      </c>
      <c r="B392" s="22"/>
      <c r="C392" s="22"/>
      <c r="D392" s="22"/>
      <c r="E392" s="22"/>
      <c r="F392" s="22">
        <v>4.2360064474190011</v>
      </c>
      <c r="G392" s="22">
        <v>3.9252708824835607</v>
      </c>
      <c r="H392" s="22">
        <v>6.8964396838358599</v>
      </c>
      <c r="I392" s="22">
        <v>0</v>
      </c>
      <c r="J392" s="37">
        <v>67.16544502617802</v>
      </c>
      <c r="K392" s="37">
        <v>57.252356020942408</v>
      </c>
      <c r="L392" s="22"/>
      <c r="M392" s="22"/>
      <c r="V392" s="32">
        <v>162.86561280000001</v>
      </c>
      <c r="W392" s="33">
        <v>42246.420138888891</v>
      </c>
      <c r="X392" s="34">
        <v>0.22961999999999499</v>
      </c>
    </row>
    <row r="393" spans="1:24" x14ac:dyDescent="0.2">
      <c r="A393" s="19">
        <v>42225.270833333336</v>
      </c>
      <c r="B393" s="22"/>
      <c r="C393" s="22"/>
      <c r="D393" s="22"/>
      <c r="E393" s="22"/>
      <c r="F393" s="22">
        <v>4.2107311379776604</v>
      </c>
      <c r="G393" s="22">
        <v>3.7499776296904752</v>
      </c>
      <c r="H393" s="22">
        <v>6.6664069236227572</v>
      </c>
      <c r="I393" s="22">
        <v>0</v>
      </c>
      <c r="J393" s="37">
        <v>66.430366492146604</v>
      </c>
      <c r="K393" s="37">
        <v>57.211518324607333</v>
      </c>
      <c r="L393" s="22"/>
      <c r="M393" s="22"/>
      <c r="V393" s="32">
        <v>162.86561280000001</v>
      </c>
      <c r="W393" s="33">
        <v>42246.420138888891</v>
      </c>
      <c r="X393" s="34">
        <v>0.233649999999994</v>
      </c>
    </row>
    <row r="394" spans="1:24" x14ac:dyDescent="0.2">
      <c r="A394" s="19">
        <v>42225.28125</v>
      </c>
      <c r="B394" s="22"/>
      <c r="C394" s="22"/>
      <c r="D394" s="22"/>
      <c r="E394" s="22"/>
      <c r="F394" s="22">
        <v>4.1854558285363339</v>
      </c>
      <c r="G394" s="22">
        <v>3.574684376897391</v>
      </c>
      <c r="H394" s="22">
        <v>6.4363741634096536</v>
      </c>
      <c r="I394" s="22">
        <v>0</v>
      </c>
      <c r="J394" s="37">
        <v>65.689005235602096</v>
      </c>
      <c r="K394" s="37">
        <v>57.197905759162303</v>
      </c>
      <c r="L394" s="22"/>
      <c r="M394" s="22"/>
      <c r="V394" s="32">
        <v>190.16008704000001</v>
      </c>
      <c r="W394" s="33">
        <v>42246.434027777781</v>
      </c>
      <c r="X394" s="34">
        <v>0.47992299999999999</v>
      </c>
    </row>
    <row r="395" spans="1:24" x14ac:dyDescent="0.2">
      <c r="A395" s="19">
        <v>42225.291666666664</v>
      </c>
      <c r="B395" s="22"/>
      <c r="C395" s="22"/>
      <c r="D395" s="22"/>
      <c r="E395" s="22"/>
      <c r="F395" s="22">
        <v>4.1601805190950216</v>
      </c>
      <c r="G395" s="22">
        <v>3.3993911241043056</v>
      </c>
      <c r="H395" s="22">
        <v>6.2063414031965536</v>
      </c>
      <c r="I395" s="22">
        <v>0</v>
      </c>
      <c r="J395" s="37">
        <v>64.935078534031419</v>
      </c>
      <c r="K395" s="37">
        <v>57.184293193717281</v>
      </c>
      <c r="L395" s="22"/>
      <c r="M395" s="22"/>
      <c r="V395" s="32">
        <v>151.58411136000001</v>
      </c>
      <c r="W395" s="33">
        <v>42246.46875</v>
      </c>
      <c r="X395" s="34">
        <v>0.17449999999999999</v>
      </c>
    </row>
    <row r="396" spans="1:24" x14ac:dyDescent="0.2">
      <c r="A396" s="19">
        <v>42225.302083333336</v>
      </c>
      <c r="B396" s="22"/>
      <c r="C396" s="22"/>
      <c r="D396" s="22"/>
      <c r="E396" s="22"/>
      <c r="F396" s="22">
        <v>4.1349052096536809</v>
      </c>
      <c r="G396" s="22">
        <v>3.2240978713112196</v>
      </c>
      <c r="H396" s="22">
        <v>5.9763086429834518</v>
      </c>
      <c r="I396" s="22">
        <v>0</v>
      </c>
      <c r="J396" s="37">
        <v>64.168586387434559</v>
      </c>
      <c r="K396" s="37">
        <v>57.170680628272251</v>
      </c>
      <c r="L396" s="22"/>
      <c r="M396" s="22"/>
      <c r="V396" s="32">
        <v>147.54465792000002</v>
      </c>
      <c r="W396" s="33">
        <v>42246.5</v>
      </c>
      <c r="X396" s="34">
        <v>0.18115899999999999</v>
      </c>
    </row>
    <row r="397" spans="1:24" x14ac:dyDescent="0.2">
      <c r="A397" s="19">
        <v>42225.3125</v>
      </c>
      <c r="B397" s="22"/>
      <c r="C397" s="22"/>
      <c r="D397" s="22"/>
      <c r="E397" s="22"/>
      <c r="F397" s="22">
        <v>4.1096299002123544</v>
      </c>
      <c r="G397" s="22">
        <v>3.0488046185181341</v>
      </c>
      <c r="H397" s="22">
        <v>5.7462758827703526</v>
      </c>
      <c r="I397" s="22">
        <v>0</v>
      </c>
      <c r="J397" s="37">
        <v>64.06858638743455</v>
      </c>
      <c r="K397" s="37">
        <v>57.157068062827221</v>
      </c>
      <c r="L397" s="22"/>
      <c r="M397" s="22"/>
      <c r="V397" s="32">
        <v>176.56113024000001</v>
      </c>
      <c r="W397" s="33">
        <v>42247.333333333336</v>
      </c>
      <c r="X397" s="34">
        <v>0.5936633</v>
      </c>
    </row>
    <row r="398" spans="1:24" x14ac:dyDescent="0.2">
      <c r="A398" s="19">
        <v>42225.322916666664</v>
      </c>
      <c r="B398" s="22"/>
      <c r="C398" s="22"/>
      <c r="D398" s="22"/>
      <c r="E398" s="22"/>
      <c r="F398" s="22">
        <v>4.0843545907710137</v>
      </c>
      <c r="G398" s="22">
        <v>2.8735113657250499</v>
      </c>
      <c r="H398" s="22">
        <v>5.516243122557249</v>
      </c>
      <c r="I398" s="22">
        <v>0</v>
      </c>
      <c r="J398" s="37">
        <v>63.968586387434556</v>
      </c>
      <c r="K398" s="37">
        <v>57.143455497382199</v>
      </c>
      <c r="L398" s="22"/>
      <c r="M398" s="22"/>
      <c r="V398" s="32">
        <v>162.86561280000001</v>
      </c>
      <c r="W398" s="33">
        <v>42247.357638888891</v>
      </c>
      <c r="X398" s="34">
        <v>0.21687812000000001</v>
      </c>
    </row>
    <row r="399" spans="1:24" x14ac:dyDescent="0.2">
      <c r="A399" s="19">
        <v>42225.333333333336</v>
      </c>
      <c r="B399" s="22"/>
      <c r="C399" s="22"/>
      <c r="D399" s="22"/>
      <c r="E399" s="22"/>
      <c r="F399" s="22">
        <v>4.0590792813297298</v>
      </c>
      <c r="G399" s="22">
        <v>2.6982181129319649</v>
      </c>
      <c r="H399" s="22">
        <v>5.2862103623441463</v>
      </c>
      <c r="I399" s="22">
        <v>0</v>
      </c>
      <c r="J399" s="37">
        <v>63.868586387434554</v>
      </c>
      <c r="K399" s="37">
        <v>57.129842931937176</v>
      </c>
      <c r="L399" s="22"/>
      <c r="M399" s="22"/>
      <c r="V399" s="32">
        <v>162.86561280000001</v>
      </c>
      <c r="W399" s="33">
        <v>42247.357638888891</v>
      </c>
      <c r="X399" s="34">
        <v>0.21691099999999999</v>
      </c>
    </row>
    <row r="400" spans="1:24" x14ac:dyDescent="0.2">
      <c r="A400" s="19">
        <v>42225.34375</v>
      </c>
      <c r="B400" s="22"/>
      <c r="C400" s="22"/>
      <c r="D400" s="22"/>
      <c r="E400" s="22"/>
      <c r="F400" s="22">
        <v>4.0338039718883891</v>
      </c>
      <c r="G400" s="22">
        <v>2.5261199999999997</v>
      </c>
      <c r="H400" s="22">
        <v>5.0561776021310445</v>
      </c>
      <c r="I400" s="22">
        <v>0</v>
      </c>
      <c r="J400" s="37">
        <v>63.768586387434553</v>
      </c>
      <c r="K400" s="37">
        <v>57.116230366492147</v>
      </c>
      <c r="L400" s="22"/>
      <c r="M400" s="22"/>
      <c r="V400" s="32">
        <v>190.16008704000001</v>
      </c>
      <c r="W400" s="33">
        <v>42247.395833333336</v>
      </c>
      <c r="X400" s="34">
        <v>0.18839999999999399</v>
      </c>
    </row>
    <row r="401" spans="1:24" x14ac:dyDescent="0.2">
      <c r="A401" s="19">
        <v>42225.354166666664</v>
      </c>
      <c r="B401" s="22"/>
      <c r="C401" s="22"/>
      <c r="D401" s="22"/>
      <c r="E401" s="22"/>
      <c r="F401" s="22">
        <v>4.0085286624470484</v>
      </c>
      <c r="G401" s="22">
        <v>2.5137960909090915</v>
      </c>
      <c r="H401" s="22">
        <v>4.82614484191794</v>
      </c>
      <c r="I401" s="22">
        <v>0</v>
      </c>
      <c r="J401" s="37">
        <v>63.668586387434559</v>
      </c>
      <c r="K401" s="37">
        <v>57.102617801047117</v>
      </c>
      <c r="L401" s="22"/>
      <c r="M401" s="22"/>
      <c r="V401" s="32">
        <v>157.55477760000002</v>
      </c>
      <c r="W401" s="33">
        <v>42247.409722222219</v>
      </c>
      <c r="X401" s="34">
        <v>0.1822261</v>
      </c>
    </row>
    <row r="402" spans="1:24" x14ac:dyDescent="0.2">
      <c r="A402" s="19">
        <v>42225.364583333336</v>
      </c>
      <c r="B402" s="22"/>
      <c r="C402" s="22"/>
      <c r="D402" s="22"/>
      <c r="E402" s="22"/>
      <c r="F402" s="22">
        <v>3.9832533530057077</v>
      </c>
      <c r="G402" s="22">
        <v>2.501472181818182</v>
      </c>
      <c r="H402" s="22">
        <v>4.5961120817048391</v>
      </c>
      <c r="I402" s="22">
        <v>0</v>
      </c>
      <c r="J402" s="37">
        <v>63.568586387434557</v>
      </c>
      <c r="K402" s="37">
        <v>57.089005235602095</v>
      </c>
      <c r="L402" s="22"/>
      <c r="M402" s="22"/>
      <c r="V402" s="32">
        <v>151.58411136000001</v>
      </c>
      <c r="W402" s="33">
        <v>42247.461805555555</v>
      </c>
      <c r="X402" s="34">
        <v>0.38934259999999998</v>
      </c>
    </row>
    <row r="403" spans="1:24" x14ac:dyDescent="0.2">
      <c r="A403" s="19">
        <v>42225.375</v>
      </c>
      <c r="B403" s="22"/>
      <c r="C403" s="22"/>
      <c r="D403" s="22"/>
      <c r="E403" s="22"/>
      <c r="F403" s="22">
        <v>3.9579780435643954</v>
      </c>
      <c r="G403" s="22">
        <v>2.4891482727272725</v>
      </c>
      <c r="H403" s="22">
        <v>4.3660793214917373</v>
      </c>
      <c r="I403" s="22">
        <v>0</v>
      </c>
      <c r="J403" s="37">
        <v>63.468586387434556</v>
      </c>
      <c r="K403" s="37">
        <v>57.075392670157072</v>
      </c>
      <c r="L403" s="22"/>
      <c r="M403" s="22"/>
      <c r="V403" s="32">
        <v>147.54465792000002</v>
      </c>
      <c r="W403" s="33">
        <v>42247.496527777781</v>
      </c>
      <c r="X403" s="34">
        <v>0.24595999999999199</v>
      </c>
    </row>
    <row r="404" spans="1:24" x14ac:dyDescent="0.2">
      <c r="A404" s="19">
        <v>42225.385416666664</v>
      </c>
      <c r="B404" s="22"/>
      <c r="C404" s="22"/>
      <c r="D404" s="22"/>
      <c r="E404" s="22"/>
      <c r="F404" s="22">
        <v>3.9327027341230405</v>
      </c>
      <c r="G404" s="22">
        <v>2.4768243636363638</v>
      </c>
      <c r="H404" s="22">
        <v>4.1360465612786346</v>
      </c>
      <c r="I404" s="22">
        <v>0</v>
      </c>
      <c r="J404" s="37">
        <v>63.368586387434554</v>
      </c>
      <c r="K404" s="37">
        <v>57.068586387434557</v>
      </c>
      <c r="L404" s="22"/>
      <c r="M404" s="22"/>
      <c r="V404" s="32">
        <v>176.56113024000001</v>
      </c>
      <c r="W404" s="33">
        <v>42248.336805555555</v>
      </c>
      <c r="X404" s="34">
        <v>0.74726334999999999</v>
      </c>
    </row>
    <row r="405" spans="1:24" x14ac:dyDescent="0.2">
      <c r="A405" s="19">
        <v>42225.395833333336</v>
      </c>
      <c r="B405" s="22"/>
      <c r="C405" s="22"/>
      <c r="D405" s="22"/>
      <c r="E405" s="22"/>
      <c r="F405" s="22">
        <v>3.907427424681714</v>
      </c>
      <c r="G405" s="22">
        <v>2.4645004545454547</v>
      </c>
      <c r="H405" s="22">
        <v>3.9060138010655319</v>
      </c>
      <c r="I405" s="22">
        <v>0</v>
      </c>
      <c r="J405" s="37">
        <v>63.268586387434553</v>
      </c>
      <c r="K405" s="37">
        <v>57.061780104712042</v>
      </c>
      <c r="L405" s="22"/>
      <c r="M405" s="22"/>
      <c r="V405" s="32">
        <v>162.86561280000001</v>
      </c>
      <c r="W405" s="33">
        <v>42248.347222222219</v>
      </c>
      <c r="X405" s="34">
        <v>0.22143199999999999</v>
      </c>
    </row>
    <row r="406" spans="1:24" x14ac:dyDescent="0.2">
      <c r="A406" s="19">
        <v>42225.40625</v>
      </c>
      <c r="B406" s="22"/>
      <c r="C406" s="22"/>
      <c r="D406" s="22"/>
      <c r="E406" s="22"/>
      <c r="F406" s="22">
        <v>3.8821521152403733</v>
      </c>
      <c r="G406" s="22">
        <v>2.4521765454545452</v>
      </c>
      <c r="H406" s="22">
        <v>3.6759810408524292</v>
      </c>
      <c r="I406" s="22">
        <v>0</v>
      </c>
      <c r="J406" s="37">
        <v>63.168586387434559</v>
      </c>
      <c r="K406" s="37">
        <v>57.061780104712042</v>
      </c>
      <c r="L406" s="22"/>
      <c r="M406" s="22"/>
      <c r="V406" s="32">
        <v>162.86561280000001</v>
      </c>
      <c r="W406" s="33">
        <v>42248.347222222219</v>
      </c>
      <c r="X406" s="34">
        <v>0.21714325000000001</v>
      </c>
    </row>
    <row r="407" spans="1:24" x14ac:dyDescent="0.2">
      <c r="A407" s="19">
        <v>42225.416666666664</v>
      </c>
      <c r="B407" s="22"/>
      <c r="C407" s="22"/>
      <c r="D407" s="22"/>
      <c r="E407" s="22"/>
      <c r="F407" s="22">
        <v>3.8568768057990752</v>
      </c>
      <c r="G407" s="22">
        <v>2.4398526363636357</v>
      </c>
      <c r="H407" s="22">
        <v>3.4459482806393269</v>
      </c>
      <c r="I407" s="22">
        <v>0</v>
      </c>
      <c r="J407" s="37">
        <v>63.068586387434557</v>
      </c>
      <c r="K407" s="37">
        <v>57.061780104712042</v>
      </c>
      <c r="L407" s="22"/>
      <c r="M407" s="22"/>
      <c r="V407" s="32">
        <v>157.55477760000002</v>
      </c>
      <c r="W407" s="33">
        <v>42248.392361111109</v>
      </c>
      <c r="X407" s="34">
        <v>0.17651359999999999</v>
      </c>
    </row>
    <row r="408" spans="1:24" x14ac:dyDescent="0.2">
      <c r="A408" s="19">
        <v>42225.427083333336</v>
      </c>
      <c r="B408" s="22"/>
      <c r="C408" s="22"/>
      <c r="D408" s="22"/>
      <c r="E408" s="22"/>
      <c r="F408" s="22">
        <v>3.8316014963577203</v>
      </c>
      <c r="G408" s="22">
        <v>2.4275287272727271</v>
      </c>
      <c r="H408" s="22">
        <v>3.2159155204262246</v>
      </c>
      <c r="I408" s="22">
        <v>0</v>
      </c>
      <c r="J408" s="37">
        <v>62.968586387434556</v>
      </c>
      <c r="K408" s="37">
        <v>57.054973821989527</v>
      </c>
      <c r="L408" s="22"/>
      <c r="M408" s="22"/>
      <c r="V408" s="32">
        <v>190.16008704000001</v>
      </c>
      <c r="W408" s="33">
        <v>42248.40625</v>
      </c>
      <c r="X408" s="34">
        <v>0.23336312000000001</v>
      </c>
    </row>
    <row r="409" spans="1:24" x14ac:dyDescent="0.2">
      <c r="A409" s="19">
        <v>42225.4375</v>
      </c>
      <c r="B409" s="22"/>
      <c r="C409" s="22"/>
      <c r="D409" s="22"/>
      <c r="E409" s="22"/>
      <c r="F409" s="22">
        <v>3.8063261869163938</v>
      </c>
      <c r="G409" s="22">
        <v>2.415204818181818</v>
      </c>
      <c r="H409" s="22">
        <v>2.9858827602131228</v>
      </c>
      <c r="I409" s="22">
        <v>0</v>
      </c>
      <c r="J409" s="37"/>
      <c r="K409" s="37">
        <v>57.048167539267013</v>
      </c>
      <c r="L409" s="22"/>
      <c r="M409" s="22"/>
      <c r="V409" s="32">
        <v>151.58411136000001</v>
      </c>
      <c r="W409" s="33">
        <v>42248.451388888891</v>
      </c>
      <c r="X409" s="34">
        <v>0.17341300000000001</v>
      </c>
    </row>
    <row r="410" spans="1:24" x14ac:dyDescent="0.2">
      <c r="A410" s="19">
        <v>42225.447916666664</v>
      </c>
      <c r="B410" s="22"/>
      <c r="C410" s="22"/>
      <c r="D410" s="22"/>
      <c r="E410" s="22"/>
      <c r="F410" s="22">
        <v>3.7810508774750531</v>
      </c>
      <c r="G410" s="22">
        <v>2.4028809090909085</v>
      </c>
      <c r="H410" s="22">
        <v>2.7558499999999997</v>
      </c>
      <c r="I410" s="22">
        <v>0</v>
      </c>
      <c r="J410" s="37"/>
      <c r="K410" s="37">
        <v>57.041361256544505</v>
      </c>
      <c r="L410" s="22"/>
      <c r="M410" s="22"/>
      <c r="V410" s="32">
        <v>147.54465792000002</v>
      </c>
      <c r="W410" s="33">
        <v>42248.484722222223</v>
      </c>
      <c r="X410" s="34">
        <v>0.17299331000000001</v>
      </c>
    </row>
    <row r="411" spans="1:24" x14ac:dyDescent="0.2">
      <c r="A411" s="19">
        <v>42225.458333333336</v>
      </c>
      <c r="B411" s="22"/>
      <c r="C411" s="22"/>
      <c r="D411" s="22"/>
      <c r="E411" s="22"/>
      <c r="F411" s="22">
        <v>3.7557755680337692</v>
      </c>
      <c r="G411" s="22">
        <v>2.3905570000000003</v>
      </c>
      <c r="H411" s="22">
        <v>2.7444701568627448</v>
      </c>
      <c r="I411" s="22">
        <v>0</v>
      </c>
      <c r="J411" s="37"/>
      <c r="K411" s="37">
        <v>58.075916230366495</v>
      </c>
      <c r="L411" s="22"/>
      <c r="M411" s="22"/>
      <c r="V411" s="32">
        <v>176.56113024000001</v>
      </c>
      <c r="W411" s="33">
        <v>42249.34375</v>
      </c>
      <c r="X411" s="34">
        <v>0.85913499999999998</v>
      </c>
    </row>
    <row r="412" spans="1:24" x14ac:dyDescent="0.2">
      <c r="A412" s="19">
        <v>42225.46875</v>
      </c>
      <c r="B412" s="22"/>
      <c r="C412" s="22"/>
      <c r="D412" s="22"/>
      <c r="E412" s="22"/>
      <c r="F412" s="22">
        <v>3.7305002585924285</v>
      </c>
      <c r="G412" s="22">
        <v>2.3782330909090907</v>
      </c>
      <c r="H412" s="22">
        <v>2.7330903137254903</v>
      </c>
      <c r="I412" s="22">
        <v>0</v>
      </c>
      <c r="J412" s="37"/>
      <c r="K412" s="37">
        <v>59.096858638743463</v>
      </c>
      <c r="L412" s="22"/>
      <c r="M412" s="22"/>
      <c r="V412" s="32">
        <v>162.86561280000001</v>
      </c>
      <c r="W412" s="33">
        <v>42249.347222222219</v>
      </c>
      <c r="X412" s="34">
        <v>0.2199932</v>
      </c>
    </row>
    <row r="413" spans="1:24" x14ac:dyDescent="0.2">
      <c r="A413" s="19">
        <v>42225.479166666664</v>
      </c>
      <c r="B413" s="22"/>
      <c r="C413" s="22"/>
      <c r="D413" s="22"/>
      <c r="E413" s="22"/>
      <c r="F413" s="22">
        <v>3.7052249491510736</v>
      </c>
      <c r="G413" s="22">
        <v>2.3659091818181812</v>
      </c>
      <c r="H413" s="22">
        <v>2.7217104705882358</v>
      </c>
      <c r="I413" s="22">
        <v>0</v>
      </c>
      <c r="J413" s="37"/>
      <c r="K413" s="37">
        <v>60.104188481675394</v>
      </c>
      <c r="L413" s="22"/>
      <c r="M413" s="22"/>
      <c r="V413" s="32">
        <v>162.86561280000001</v>
      </c>
      <c r="W413" s="33">
        <v>42249.347222222219</v>
      </c>
      <c r="X413" s="34">
        <v>0.22446214</v>
      </c>
    </row>
    <row r="414" spans="1:24" x14ac:dyDescent="0.2">
      <c r="A414" s="19">
        <v>42225.489583333336</v>
      </c>
      <c r="B414" s="22"/>
      <c r="C414" s="22"/>
      <c r="D414" s="22"/>
      <c r="E414" s="22"/>
      <c r="F414" s="22">
        <v>3.6799496397097471</v>
      </c>
      <c r="G414" s="22">
        <v>2.3535852727272717</v>
      </c>
      <c r="H414" s="22">
        <v>2.7103306274509804</v>
      </c>
      <c r="I414" s="22">
        <v>0</v>
      </c>
      <c r="J414" s="37"/>
      <c r="K414" s="37">
        <v>61.091099476439794</v>
      </c>
      <c r="L414" s="22"/>
      <c r="M414" s="22"/>
      <c r="V414" s="32">
        <v>157.55477760000002</v>
      </c>
      <c r="W414" s="33">
        <v>42249.400694444441</v>
      </c>
      <c r="X414" s="34">
        <v>0.17719170000000001</v>
      </c>
    </row>
    <row r="415" spans="1:24" x14ac:dyDescent="0.2">
      <c r="A415" s="19">
        <v>42225.5</v>
      </c>
      <c r="B415" s="22"/>
      <c r="C415" s="22"/>
      <c r="D415" s="22"/>
      <c r="E415" s="22"/>
      <c r="F415" s="22">
        <v>3.654674330268449</v>
      </c>
      <c r="G415" s="22">
        <v>2.3412613636363626</v>
      </c>
      <c r="H415" s="22">
        <v>2.698950784313725</v>
      </c>
      <c r="I415" s="22">
        <v>0</v>
      </c>
      <c r="J415" s="37"/>
      <c r="K415" s="37">
        <v>62.057591623036657</v>
      </c>
      <c r="L415" s="22"/>
      <c r="M415" s="22"/>
      <c r="V415" s="32">
        <v>190.16008704000001</v>
      </c>
      <c r="W415" s="33">
        <v>42249.4375</v>
      </c>
      <c r="X415" s="34">
        <v>0.21651334999999999</v>
      </c>
    </row>
    <row r="416" spans="1:24" x14ac:dyDescent="0.2">
      <c r="A416" s="19">
        <v>42225.510416666664</v>
      </c>
      <c r="B416" s="22"/>
      <c r="C416" s="22"/>
      <c r="D416" s="22"/>
      <c r="E416" s="22"/>
      <c r="F416" s="22">
        <v>3.6293990208270941</v>
      </c>
      <c r="G416" s="22">
        <v>2.3289374545454535</v>
      </c>
      <c r="H416" s="22">
        <v>2.6875709411764701</v>
      </c>
      <c r="I416" s="22">
        <v>0</v>
      </c>
      <c r="J416" s="37"/>
      <c r="K416" s="37">
        <v>62.990052356020946</v>
      </c>
      <c r="L416" s="22"/>
      <c r="M416" s="22"/>
      <c r="V416" s="32">
        <v>151.58411136000001</v>
      </c>
      <c r="W416" s="33">
        <v>42249.441666666666</v>
      </c>
      <c r="X416" s="34">
        <v>0.47829914000000001</v>
      </c>
    </row>
    <row r="417" spans="1:24" x14ac:dyDescent="0.2">
      <c r="A417" s="19">
        <v>42225.520833333336</v>
      </c>
      <c r="B417" s="22"/>
      <c r="C417" s="22"/>
      <c r="D417" s="22"/>
      <c r="E417" s="22"/>
      <c r="F417" s="22">
        <v>3.6041237113857676</v>
      </c>
      <c r="G417" s="22">
        <v>2.3166135454545445</v>
      </c>
      <c r="H417" s="22">
        <v>2.6761910980392152</v>
      </c>
      <c r="I417" s="22">
        <v>0</v>
      </c>
      <c r="J417" s="37"/>
      <c r="K417" s="37">
        <v>63.888481675392676</v>
      </c>
      <c r="L417" s="22"/>
      <c r="M417" s="22"/>
      <c r="V417" s="32">
        <v>147.54465792000002</v>
      </c>
      <c r="W417" s="33">
        <v>42249.474305555559</v>
      </c>
      <c r="X417" s="34">
        <v>0.17989999999997999</v>
      </c>
    </row>
    <row r="418" spans="1:24" x14ac:dyDescent="0.2">
      <c r="A418" s="19">
        <v>42225.53125</v>
      </c>
      <c r="B418" s="22"/>
      <c r="C418" s="22"/>
      <c r="D418" s="22"/>
      <c r="E418" s="22"/>
      <c r="F418" s="22">
        <v>3.5788484019444269</v>
      </c>
      <c r="G418" s="22">
        <v>2.3042896363636354</v>
      </c>
      <c r="H418" s="22">
        <v>2.6648112549019607</v>
      </c>
      <c r="I418" s="22">
        <v>0</v>
      </c>
      <c r="J418" s="37"/>
      <c r="K418" s="37">
        <v>64.746073298429323</v>
      </c>
      <c r="L418" s="22"/>
      <c r="M418" s="22"/>
      <c r="V418" s="32">
        <v>103.15895039999999</v>
      </c>
      <c r="W418" s="33">
        <v>42251.375</v>
      </c>
      <c r="X418" s="34">
        <v>0.15799730000000001</v>
      </c>
    </row>
    <row r="419" spans="1:24" x14ac:dyDescent="0.2">
      <c r="A419" s="19">
        <v>42225.541666666664</v>
      </c>
      <c r="B419" s="22"/>
      <c r="C419" s="22"/>
      <c r="D419" s="22"/>
      <c r="E419" s="22"/>
      <c r="F419" s="22">
        <v>3.4777471641790783</v>
      </c>
      <c r="G419" s="22">
        <v>2.2919657272727259</v>
      </c>
      <c r="H419" s="22">
        <v>2.6534314117647062</v>
      </c>
      <c r="I419" s="22">
        <v>0</v>
      </c>
      <c r="J419" s="37"/>
      <c r="K419" s="37">
        <v>65.562827225130903</v>
      </c>
      <c r="L419" s="22"/>
      <c r="M419" s="22"/>
      <c r="V419" s="32">
        <v>94.613333760000003</v>
      </c>
      <c r="W419" s="33">
        <v>42251.378472222219</v>
      </c>
      <c r="X419" s="34">
        <v>0.12934999999999899</v>
      </c>
    </row>
    <row r="420" spans="1:24" x14ac:dyDescent="0.2">
      <c r="A420" s="19">
        <v>42225.552083333336</v>
      </c>
      <c r="B420" s="22"/>
      <c r="C420" s="22"/>
      <c r="D420" s="22"/>
      <c r="E420" s="22"/>
      <c r="F420" s="22">
        <v>0</v>
      </c>
      <c r="G420" s="22">
        <v>2.2796418181818163</v>
      </c>
      <c r="H420" s="22">
        <v>2.6420515686274508</v>
      </c>
      <c r="I420" s="22">
        <v>0</v>
      </c>
      <c r="J420" s="37"/>
      <c r="K420" s="37">
        <v>66.325130890052364</v>
      </c>
      <c r="L420" s="22"/>
      <c r="M420" s="22"/>
      <c r="V420" s="32">
        <v>96.480172800000005</v>
      </c>
      <c r="W420" s="33">
        <v>42251.416666666664</v>
      </c>
      <c r="X420" s="34">
        <v>0.17945929999999999</v>
      </c>
    </row>
    <row r="421" spans="1:24" x14ac:dyDescent="0.2">
      <c r="A421" s="19">
        <v>42225.5625</v>
      </c>
      <c r="B421" s="22"/>
      <c r="C421" s="22"/>
      <c r="D421" s="22"/>
      <c r="E421" s="22"/>
      <c r="F421" s="22">
        <v>0</v>
      </c>
      <c r="G421" s="22">
        <v>2.2673179090909077</v>
      </c>
      <c r="H421" s="22">
        <v>2.6306717254901963</v>
      </c>
      <c r="I421" s="22">
        <v>0</v>
      </c>
      <c r="J421" s="37"/>
      <c r="K421" s="37">
        <v>67.032984293193721</v>
      </c>
      <c r="L421" s="22"/>
      <c r="M421" s="22"/>
      <c r="V421" s="32">
        <v>101.08289664000002</v>
      </c>
      <c r="W421" s="33">
        <v>42251.416666666664</v>
      </c>
      <c r="X421" s="34">
        <v>0.981199999999953</v>
      </c>
    </row>
    <row r="422" spans="1:24" x14ac:dyDescent="0.2">
      <c r="A422" s="19">
        <v>42225.572916666664</v>
      </c>
      <c r="B422" s="22"/>
      <c r="C422" s="22"/>
      <c r="D422" s="22"/>
      <c r="E422" s="22"/>
      <c r="F422" s="22"/>
      <c r="G422" s="22">
        <v>2.2549939999999991</v>
      </c>
      <c r="H422" s="22">
        <v>2.619291882352941</v>
      </c>
      <c r="I422" s="22">
        <v>0</v>
      </c>
      <c r="J422" s="37"/>
      <c r="K422" s="37">
        <v>67.693193717277495</v>
      </c>
      <c r="L422" s="22"/>
      <c r="M422" s="22"/>
      <c r="V422" s="32">
        <v>92.376345600000008</v>
      </c>
      <c r="W422" s="33">
        <v>42251.4375</v>
      </c>
      <c r="X422" s="34">
        <v>0.24396209999999999</v>
      </c>
    </row>
    <row r="423" spans="1:24" x14ac:dyDescent="0.2">
      <c r="A423" s="19">
        <v>42225.583333333336</v>
      </c>
      <c r="B423" s="22"/>
      <c r="C423" s="22"/>
      <c r="D423" s="22"/>
      <c r="E423" s="22"/>
      <c r="F423" s="22"/>
      <c r="G423" s="22">
        <v>2.2426700909090895</v>
      </c>
      <c r="H423" s="22">
        <v>2.607912039215686</v>
      </c>
      <c r="I423" s="22">
        <v>0</v>
      </c>
      <c r="J423" s="37"/>
      <c r="K423" s="37">
        <v>68.305759162303673</v>
      </c>
      <c r="L423" s="22"/>
      <c r="M423" s="22"/>
      <c r="V423" s="32">
        <v>114.4243584</v>
      </c>
      <c r="W423" s="33">
        <v>42251.4375</v>
      </c>
      <c r="X423" s="34">
        <v>0.54157999999999995</v>
      </c>
    </row>
    <row r="424" spans="1:24" x14ac:dyDescent="0.2">
      <c r="A424" s="19">
        <v>42225.59375</v>
      </c>
      <c r="B424" s="22"/>
      <c r="C424" s="22"/>
      <c r="D424" s="22"/>
      <c r="E424" s="22"/>
      <c r="F424" s="22"/>
      <c r="G424" s="22">
        <v>2.2303461818181805</v>
      </c>
      <c r="H424" s="22">
        <v>2.5965321960784307</v>
      </c>
      <c r="I424" s="22">
        <v>0</v>
      </c>
      <c r="J424" s="37"/>
      <c r="K424" s="37">
        <v>68.857068062827238</v>
      </c>
      <c r="L424" s="22"/>
      <c r="M424" s="22"/>
      <c r="V424" s="32">
        <v>13.083966720000003</v>
      </c>
      <c r="W424" s="33">
        <v>42251.458333333336</v>
      </c>
      <c r="X424" s="34">
        <v>21.372439999999994</v>
      </c>
    </row>
    <row r="425" spans="1:24" x14ac:dyDescent="0.2">
      <c r="A425" s="19">
        <v>42225.604166666664</v>
      </c>
      <c r="B425" s="22"/>
      <c r="C425" s="22"/>
      <c r="D425" s="22"/>
      <c r="E425" s="22"/>
      <c r="F425" s="22"/>
      <c r="G425" s="22">
        <v>2.2180222727272714</v>
      </c>
      <c r="H425" s="22">
        <v>2.5851523529411766</v>
      </c>
      <c r="I425" s="22">
        <v>0</v>
      </c>
      <c r="J425" s="37"/>
      <c r="K425" s="37">
        <v>69.347120418848178</v>
      </c>
      <c r="L425" s="22"/>
      <c r="M425" s="22"/>
      <c r="V425" s="32">
        <v>91.780888320000003</v>
      </c>
      <c r="W425" s="33">
        <v>42251.46875</v>
      </c>
      <c r="X425" s="34">
        <v>0.32434999999999897</v>
      </c>
    </row>
    <row r="426" spans="1:24" x14ac:dyDescent="0.2">
      <c r="A426" s="19">
        <v>42225.614583333336</v>
      </c>
      <c r="B426" s="22"/>
      <c r="C426" s="22"/>
      <c r="D426" s="22"/>
      <c r="E426" s="22"/>
      <c r="F426" s="22"/>
      <c r="G426" s="22">
        <v>2.2056983636363618</v>
      </c>
      <c r="H426" s="22">
        <v>2.5737725098039217</v>
      </c>
      <c r="I426" s="22">
        <v>0</v>
      </c>
      <c r="J426" s="37"/>
      <c r="K426" s="37">
        <v>69.755497382198968</v>
      </c>
      <c r="L426" s="22"/>
      <c r="M426" s="22"/>
      <c r="V426" s="32">
        <v>15.884225279999999</v>
      </c>
      <c r="W426" s="33">
        <v>42251.479166666664</v>
      </c>
      <c r="X426" s="34">
        <v>2.9189700000000012</v>
      </c>
    </row>
    <row r="427" spans="1:24" x14ac:dyDescent="0.2">
      <c r="A427" s="19">
        <v>42225.625</v>
      </c>
      <c r="B427" s="22"/>
      <c r="C427" s="22"/>
      <c r="D427" s="22"/>
      <c r="E427" s="22"/>
      <c r="F427" s="22"/>
      <c r="G427" s="22">
        <v>2.1933744545454523</v>
      </c>
      <c r="H427" s="22">
        <v>2.5623926666666663</v>
      </c>
      <c r="I427" s="22">
        <v>0</v>
      </c>
      <c r="K427" s="37">
        <v>70.082198952879594</v>
      </c>
      <c r="L427" s="22"/>
      <c r="M427" s="22"/>
      <c r="V427" s="32">
        <v>16.399215359999999</v>
      </c>
      <c r="W427" s="33">
        <v>42251.489583333336</v>
      </c>
      <c r="X427" s="34">
        <v>3.1749999999999998</v>
      </c>
    </row>
    <row r="428" spans="1:24" x14ac:dyDescent="0.2">
      <c r="A428" s="19">
        <v>42225.635416666664</v>
      </c>
      <c r="B428" s="22"/>
      <c r="C428" s="22"/>
      <c r="D428" s="22"/>
      <c r="E428" s="22"/>
      <c r="F428" s="22"/>
      <c r="G428" s="22">
        <v>2.1810505454545437</v>
      </c>
      <c r="H428" s="22">
        <v>2.5510128235294114</v>
      </c>
      <c r="I428" s="22">
        <v>0</v>
      </c>
      <c r="K428" s="37">
        <v>70.306806282722533</v>
      </c>
      <c r="L428" s="22"/>
      <c r="M428" s="22"/>
      <c r="V428" s="32">
        <v>73.836702720000005</v>
      </c>
      <c r="W428" s="33">
        <v>42251.493055555555</v>
      </c>
      <c r="X428" s="34">
        <v>0.42758999999999697</v>
      </c>
    </row>
    <row r="429" spans="1:24" x14ac:dyDescent="0.2">
      <c r="A429" s="19">
        <v>42225.645833333336</v>
      </c>
      <c r="B429" s="22"/>
      <c r="C429" s="22"/>
      <c r="D429" s="22"/>
      <c r="E429" s="22"/>
      <c r="F429" s="22"/>
      <c r="G429" s="22">
        <v>2.1687266363636337</v>
      </c>
      <c r="H429" s="22">
        <v>2.5396329803921565</v>
      </c>
      <c r="I429" s="22">
        <v>0</v>
      </c>
      <c r="K429" s="37">
        <v>70.429319371727772</v>
      </c>
      <c r="L429" s="22"/>
      <c r="M429" s="22"/>
      <c r="V429" s="32">
        <v>63.536901119999996</v>
      </c>
      <c r="W429" s="33">
        <v>42251.517361111109</v>
      </c>
      <c r="X429" s="34">
        <v>0.78724000000000005</v>
      </c>
    </row>
    <row r="430" spans="1:24" x14ac:dyDescent="0.2">
      <c r="A430" s="19">
        <v>42225.65625</v>
      </c>
      <c r="B430" s="22"/>
      <c r="C430" s="22"/>
      <c r="D430" s="22"/>
      <c r="E430" s="22"/>
      <c r="F430" s="22"/>
      <c r="G430" s="22">
        <v>2.1564027272727251</v>
      </c>
      <c r="H430" s="22">
        <v>2.528253137254902</v>
      </c>
      <c r="I430" s="22">
        <v>0</v>
      </c>
      <c r="K430" s="37">
        <v>70.497382198952906</v>
      </c>
      <c r="L430" s="22"/>
      <c r="M430" s="22"/>
      <c r="V430" s="32">
        <v>93.824755199999998</v>
      </c>
      <c r="W430" s="33">
        <v>42251.618055555555</v>
      </c>
      <c r="X430" s="34">
        <v>0.128692</v>
      </c>
    </row>
    <row r="431" spans="1:24" x14ac:dyDescent="0.2">
      <c r="A431" s="19">
        <v>42225.666666666664</v>
      </c>
      <c r="B431" s="22"/>
      <c r="C431" s="22"/>
      <c r="D431" s="22"/>
      <c r="E431" s="22"/>
      <c r="F431" s="22"/>
      <c r="G431" s="22">
        <v>2.144078818181816</v>
      </c>
      <c r="H431" s="22">
        <v>2.516873294117647</v>
      </c>
      <c r="I431" s="22">
        <v>0</v>
      </c>
      <c r="K431" s="37">
        <v>70.510994764397935</v>
      </c>
      <c r="L431" s="22"/>
      <c r="M431" s="22"/>
      <c r="V431" s="32">
        <v>147.54465792000002</v>
      </c>
      <c r="W431" s="33">
        <v>42252.352083333331</v>
      </c>
      <c r="X431" s="34">
        <v>0.1941293</v>
      </c>
    </row>
    <row r="432" spans="1:24" x14ac:dyDescent="0.2">
      <c r="A432" s="19">
        <v>42225.677083333336</v>
      </c>
      <c r="B432" s="22"/>
      <c r="C432" s="22"/>
      <c r="D432" s="22"/>
      <c r="E432" s="22"/>
      <c r="F432" s="22"/>
      <c r="G432" s="22">
        <v>2.1317549090909074</v>
      </c>
      <c r="H432" s="22">
        <v>2.5054934509803917</v>
      </c>
      <c r="I432" s="22">
        <v>0</v>
      </c>
      <c r="K432" s="37">
        <v>70.517801047120443</v>
      </c>
      <c r="L432" s="22"/>
      <c r="M432" s="22"/>
      <c r="V432" s="32">
        <v>151.58411136000001</v>
      </c>
      <c r="W432" s="33">
        <v>42252.376388888886</v>
      </c>
      <c r="X432" s="34">
        <v>3.211382</v>
      </c>
    </row>
    <row r="433" spans="1:24" x14ac:dyDescent="0.2">
      <c r="A433" s="19">
        <v>42225.6875</v>
      </c>
      <c r="B433" s="22"/>
      <c r="C433" s="22"/>
      <c r="D433" s="22"/>
      <c r="E433" s="22"/>
      <c r="F433" s="22"/>
      <c r="G433" s="22">
        <v>2.1194309999999974</v>
      </c>
      <c r="H433" s="22">
        <v>2.4941136078431376</v>
      </c>
      <c r="I433" s="22">
        <v>0</v>
      </c>
      <c r="K433" s="37">
        <v>70.517801047120443</v>
      </c>
      <c r="L433" s="22"/>
      <c r="M433" s="22"/>
      <c r="V433" s="32">
        <v>157.55477760000002</v>
      </c>
      <c r="W433" s="33">
        <v>42252.400694444441</v>
      </c>
      <c r="X433" s="34">
        <v>0.18324199999999999</v>
      </c>
    </row>
    <row r="434" spans="1:24" x14ac:dyDescent="0.2">
      <c r="A434" s="19">
        <v>42225.697916666664</v>
      </c>
      <c r="B434" s="22"/>
      <c r="C434" s="22"/>
      <c r="D434" s="22"/>
      <c r="E434" s="22"/>
      <c r="F434" s="22"/>
      <c r="G434" s="22">
        <v>2.1071070909090883</v>
      </c>
      <c r="H434" s="22">
        <v>2.4827337647058818</v>
      </c>
      <c r="I434" s="22">
        <v>0</v>
      </c>
      <c r="K434" s="37">
        <v>70.490575916230384</v>
      </c>
      <c r="L434" s="22"/>
      <c r="M434" s="22"/>
      <c r="V434" s="32">
        <v>162.86561280000001</v>
      </c>
      <c r="W434" s="33">
        <v>42252.439583333333</v>
      </c>
      <c r="X434" s="34">
        <v>0.2946917</v>
      </c>
    </row>
    <row r="435" spans="1:24" x14ac:dyDescent="0.2">
      <c r="A435" s="19">
        <v>42225.708333333336</v>
      </c>
      <c r="B435" s="22"/>
      <c r="C435" s="22"/>
      <c r="D435" s="22"/>
      <c r="E435" s="22"/>
      <c r="F435" s="22"/>
      <c r="G435" s="22">
        <v>2.0947831818181797</v>
      </c>
      <c r="H435" s="22">
        <v>2.4713539215686269</v>
      </c>
      <c r="I435" s="22">
        <v>0</v>
      </c>
      <c r="K435" s="37">
        <v>70.436125654450279</v>
      </c>
      <c r="L435" s="22"/>
      <c r="M435" s="22"/>
      <c r="V435" s="32">
        <v>162.86561280000001</v>
      </c>
      <c r="W435" s="33">
        <v>42252.439583333333</v>
      </c>
      <c r="X435" s="34">
        <v>0.47881899999999999</v>
      </c>
    </row>
    <row r="436" spans="1:24" x14ac:dyDescent="0.2">
      <c r="A436" s="19">
        <v>42225.71875</v>
      </c>
      <c r="B436" s="22"/>
      <c r="C436" s="22"/>
      <c r="D436" s="22"/>
      <c r="E436" s="22"/>
      <c r="F436" s="22"/>
      <c r="G436" s="22">
        <v>2.0824592727272697</v>
      </c>
      <c r="H436" s="22">
        <v>2.4599740784313724</v>
      </c>
      <c r="I436" s="22">
        <v>0</v>
      </c>
      <c r="K436" s="37">
        <v>70.347643979057608</v>
      </c>
      <c r="L436" s="22"/>
      <c r="M436" s="22"/>
      <c r="V436" s="32">
        <v>190.16008704000001</v>
      </c>
      <c r="W436" s="33">
        <v>42252.447916666664</v>
      </c>
      <c r="X436" s="34">
        <v>1.4156600000000035</v>
      </c>
    </row>
    <row r="437" spans="1:24" x14ac:dyDescent="0.2">
      <c r="A437" s="19">
        <v>42225.729166666664</v>
      </c>
      <c r="B437" s="22"/>
      <c r="C437" s="22"/>
      <c r="D437" s="22"/>
      <c r="E437" s="22"/>
      <c r="F437" s="22"/>
      <c r="G437" s="22">
        <v>2.0701353636363615</v>
      </c>
      <c r="H437" s="22">
        <v>2.4485942352941175</v>
      </c>
      <c r="I437" s="22">
        <v>0</v>
      </c>
      <c r="K437" s="37">
        <v>70.22513089005237</v>
      </c>
      <c r="L437" s="22"/>
      <c r="M437" s="22"/>
      <c r="V437" s="32">
        <v>176.56113024000001</v>
      </c>
      <c r="W437" s="33">
        <v>42252.506944444445</v>
      </c>
      <c r="X437" s="34">
        <v>5.3217309999999998</v>
      </c>
    </row>
    <row r="438" spans="1:24" x14ac:dyDescent="0.2">
      <c r="A438" s="19">
        <v>42225.739583333336</v>
      </c>
      <c r="B438" s="22"/>
      <c r="C438" s="22"/>
      <c r="D438" s="22"/>
      <c r="E438" s="22"/>
      <c r="F438" s="22"/>
      <c r="G438" s="22">
        <v>2.0578114545454524</v>
      </c>
      <c r="H438" s="22">
        <v>2.4372143921568621</v>
      </c>
      <c r="I438" s="22">
        <v>0</v>
      </c>
      <c r="K438" s="37">
        <v>70.054973821989549</v>
      </c>
      <c r="L438" s="22"/>
      <c r="M438" s="22"/>
      <c r="V438" s="32">
        <v>147.54465792000002</v>
      </c>
      <c r="W438" s="33">
        <v>42253.359027777777</v>
      </c>
      <c r="X438" s="34">
        <v>0.29756299999999503</v>
      </c>
    </row>
    <row r="439" spans="1:24" x14ac:dyDescent="0.2">
      <c r="A439" s="19">
        <v>42225.75</v>
      </c>
      <c r="B439" s="22"/>
      <c r="C439" s="22"/>
      <c r="D439" s="22"/>
      <c r="E439" s="22"/>
      <c r="F439" s="22"/>
      <c r="G439" s="22">
        <v>2.045487545454542</v>
      </c>
      <c r="H439" s="22">
        <v>2.425834549019608</v>
      </c>
      <c r="I439" s="22">
        <v>0</v>
      </c>
      <c r="K439" s="37">
        <v>69.837172774869131</v>
      </c>
      <c r="L439" s="22"/>
      <c r="M439" s="22"/>
      <c r="V439" s="32">
        <v>151.58411136000001</v>
      </c>
      <c r="W439" s="33">
        <v>42253.384722222225</v>
      </c>
      <c r="X439" s="34">
        <v>6.5344930000000021</v>
      </c>
    </row>
    <row r="440" spans="1:24" x14ac:dyDescent="0.2">
      <c r="A440" s="19">
        <v>42225.760416666664</v>
      </c>
      <c r="B440" s="22"/>
      <c r="C440" s="22"/>
      <c r="D440" s="22"/>
      <c r="E440" s="22"/>
      <c r="F440" s="22"/>
      <c r="G440" s="22">
        <v>2.033163636363633</v>
      </c>
      <c r="H440" s="22">
        <v>2.4144547058823522</v>
      </c>
      <c r="I440" s="22">
        <v>0</v>
      </c>
      <c r="K440" s="37">
        <v>69.564921465968609</v>
      </c>
      <c r="L440" s="22"/>
      <c r="M440" s="22"/>
      <c r="V440" s="32">
        <v>157.55477760000002</v>
      </c>
      <c r="W440" s="33">
        <v>42253.40625</v>
      </c>
      <c r="X440" s="34">
        <v>5.5842732000000002</v>
      </c>
    </row>
    <row r="441" spans="1:24" x14ac:dyDescent="0.2">
      <c r="A441" s="19">
        <v>42225.770833333336</v>
      </c>
      <c r="B441" s="22"/>
      <c r="C441" s="22"/>
      <c r="D441" s="22"/>
      <c r="E441" s="22"/>
      <c r="F441" s="22"/>
      <c r="G441" s="22">
        <v>2.0208397272727243</v>
      </c>
      <c r="H441" s="22">
        <v>2.4030748627450977</v>
      </c>
      <c r="I441" s="22">
        <v>0</v>
      </c>
      <c r="K441" s="37">
        <v>69.238219895287969</v>
      </c>
      <c r="L441" s="22"/>
      <c r="M441" s="22"/>
      <c r="V441" s="32">
        <v>162.86561280000001</v>
      </c>
      <c r="W441" s="33">
        <v>42253.4375</v>
      </c>
      <c r="X441" s="34">
        <v>9.2743832000000008</v>
      </c>
    </row>
    <row r="442" spans="1:24" x14ac:dyDescent="0.2">
      <c r="A442" s="19">
        <v>42225.78125</v>
      </c>
      <c r="B442" s="22"/>
      <c r="C442" s="22"/>
      <c r="D442" s="22"/>
      <c r="E442" s="22"/>
      <c r="F442" s="22"/>
      <c r="G442" s="22">
        <v>2.0085158181818148</v>
      </c>
      <c r="H442" s="22">
        <v>2.3916950196078428</v>
      </c>
      <c r="I442" s="22">
        <v>0</v>
      </c>
      <c r="K442" s="37">
        <v>68.86387434554976</v>
      </c>
      <c r="L442" s="22"/>
      <c r="M442" s="22"/>
      <c r="V442" s="32">
        <v>162.86561280000001</v>
      </c>
      <c r="W442" s="33">
        <v>42253.4375</v>
      </c>
      <c r="X442" s="34">
        <v>24.722590000000011</v>
      </c>
    </row>
    <row r="443" spans="1:24" x14ac:dyDescent="0.2">
      <c r="A443" s="19">
        <v>42225.791666666664</v>
      </c>
      <c r="B443" s="22"/>
      <c r="C443" s="22"/>
      <c r="D443" s="22"/>
      <c r="E443" s="22"/>
      <c r="F443" s="22"/>
      <c r="G443" s="22">
        <v>1.9961919090909053</v>
      </c>
      <c r="H443" s="22">
        <v>2.3803151764705879</v>
      </c>
      <c r="I443" s="22">
        <v>0</v>
      </c>
      <c r="K443" s="37">
        <v>68.441884816753941</v>
      </c>
      <c r="L443" s="22"/>
      <c r="M443" s="22"/>
      <c r="V443" s="32">
        <v>190.16008704000001</v>
      </c>
      <c r="W443" s="33">
        <v>42253.444444444445</v>
      </c>
      <c r="X443" s="34">
        <v>0.15221422000000001</v>
      </c>
    </row>
    <row r="444" spans="1:24" x14ac:dyDescent="0.2">
      <c r="A444" s="19">
        <v>42225.802083333336</v>
      </c>
      <c r="B444" s="22"/>
      <c r="C444" s="22"/>
      <c r="D444" s="22"/>
      <c r="E444" s="22"/>
      <c r="F444" s="22"/>
      <c r="G444" s="22">
        <v>1.9838679999999966</v>
      </c>
      <c r="H444" s="22">
        <v>2.3689353333333325</v>
      </c>
      <c r="I444" s="22">
        <v>0</v>
      </c>
      <c r="K444" s="37">
        <v>67.972251308900539</v>
      </c>
      <c r="L444" s="22"/>
      <c r="M444" s="22"/>
      <c r="V444" s="32">
        <v>176.56113024000001</v>
      </c>
      <c r="W444" s="33">
        <v>42253.524305555555</v>
      </c>
      <c r="X444" s="34">
        <v>117.86109999999999</v>
      </c>
    </row>
    <row r="445" spans="1:24" x14ac:dyDescent="0.2">
      <c r="A445" s="19">
        <v>42225.8125</v>
      </c>
      <c r="B445" s="22"/>
      <c r="C445" s="22"/>
      <c r="D445" s="22"/>
      <c r="E445" s="22"/>
      <c r="F445" s="22"/>
      <c r="G445" s="22">
        <v>1.9715440909090871</v>
      </c>
      <c r="H445" s="22">
        <v>2.357555490196078</v>
      </c>
      <c r="I445" s="22">
        <v>0</v>
      </c>
      <c r="K445" s="37">
        <v>67.45497382198954</v>
      </c>
      <c r="L445" s="22"/>
      <c r="M445" s="22"/>
      <c r="V445" s="32">
        <v>176.56113024000001</v>
      </c>
      <c r="W445" s="33">
        <v>42254.336805555555</v>
      </c>
      <c r="X445" s="34">
        <v>3.7693999999999943</v>
      </c>
    </row>
    <row r="446" spans="1:24" x14ac:dyDescent="0.2">
      <c r="A446" s="19">
        <v>42225.822916666664</v>
      </c>
      <c r="B446" s="22"/>
      <c r="C446" s="22"/>
      <c r="D446" s="22"/>
      <c r="E446" s="22"/>
      <c r="F446" s="22"/>
      <c r="G446" s="22">
        <v>1.9592201818181785</v>
      </c>
      <c r="H446" s="22">
        <v>2.3461756470588231</v>
      </c>
      <c r="I446" s="22">
        <v>0</v>
      </c>
      <c r="K446" s="37">
        <v>66.896858638743467</v>
      </c>
      <c r="L446" s="22"/>
      <c r="M446" s="22"/>
      <c r="V446" s="32">
        <v>147.54465792000002</v>
      </c>
      <c r="W446" s="33">
        <v>42254.361111111109</v>
      </c>
      <c r="X446" s="34">
        <v>0.21144342999999999</v>
      </c>
    </row>
    <row r="447" spans="1:24" x14ac:dyDescent="0.2">
      <c r="A447" s="19">
        <v>42225.833333333336</v>
      </c>
      <c r="B447" s="22"/>
      <c r="C447" s="22"/>
      <c r="D447" s="22"/>
      <c r="E447" s="22"/>
      <c r="F447" s="22"/>
      <c r="G447" s="22">
        <v>1.946896272727269</v>
      </c>
      <c r="H447" s="22">
        <v>2.3347958039215682</v>
      </c>
      <c r="I447" s="22">
        <v>0</v>
      </c>
      <c r="K447" s="37">
        <v>66.297905759162319</v>
      </c>
      <c r="L447" s="22"/>
      <c r="M447" s="22"/>
      <c r="V447" s="32">
        <v>151.58411136000001</v>
      </c>
      <c r="W447" s="33">
        <v>42254.39166666667</v>
      </c>
      <c r="X447" s="34">
        <v>0.2145136</v>
      </c>
    </row>
    <row r="448" spans="1:24" x14ac:dyDescent="0.2">
      <c r="A448" s="19">
        <v>42225.84375</v>
      </c>
      <c r="B448" s="22"/>
      <c r="C448" s="22"/>
      <c r="D448" s="22"/>
      <c r="E448" s="22"/>
      <c r="F448" s="22"/>
      <c r="G448" s="22">
        <v>1.9345723636363592</v>
      </c>
      <c r="H448" s="22">
        <v>2.3234159607843123</v>
      </c>
      <c r="I448" s="22">
        <v>0</v>
      </c>
      <c r="K448" s="37">
        <v>65.66492146596859</v>
      </c>
      <c r="L448" s="22"/>
      <c r="M448" s="22"/>
      <c r="V448" s="32">
        <v>190.16008704000001</v>
      </c>
      <c r="W448" s="33">
        <v>42254.416666666664</v>
      </c>
      <c r="X448" s="34">
        <v>0.87618333999999998</v>
      </c>
    </row>
    <row r="449" spans="1:24" x14ac:dyDescent="0.2">
      <c r="A449" s="19">
        <v>42225.854166666664</v>
      </c>
      <c r="B449" s="22"/>
      <c r="C449" s="22"/>
      <c r="D449" s="22"/>
      <c r="E449" s="22"/>
      <c r="F449" s="22"/>
      <c r="G449" s="22">
        <v>1.9222484545454508</v>
      </c>
      <c r="H449" s="22">
        <v>2.3120361176470583</v>
      </c>
      <c r="I449" s="22">
        <v>0</v>
      </c>
      <c r="K449" s="37">
        <v>64.997905759162308</v>
      </c>
      <c r="L449" s="22"/>
      <c r="M449" s="22"/>
      <c r="V449" s="32">
        <v>157.55477760000002</v>
      </c>
      <c r="W449" s="33">
        <v>42254.42083333333</v>
      </c>
      <c r="X449" s="34">
        <v>0.22486327</v>
      </c>
    </row>
    <row r="450" spans="1:24" x14ac:dyDescent="0.2">
      <c r="A450" s="19">
        <v>42225.864583333336</v>
      </c>
      <c r="B450" s="22"/>
      <c r="C450" s="22"/>
      <c r="D450" s="22"/>
      <c r="E450" s="22"/>
      <c r="F450" s="22"/>
      <c r="G450" s="22">
        <v>1.9099245454545413</v>
      </c>
      <c r="H450" s="22">
        <v>2.3006562745098034</v>
      </c>
      <c r="I450" s="22">
        <v>0</v>
      </c>
      <c r="K450" s="37">
        <v>64.30366492146598</v>
      </c>
      <c r="L450" s="22"/>
      <c r="M450" s="22"/>
      <c r="V450" s="32">
        <v>162.86561280000001</v>
      </c>
      <c r="W450" s="33">
        <v>42254.459027777775</v>
      </c>
      <c r="X450" s="34">
        <v>0.2242932</v>
      </c>
    </row>
    <row r="451" spans="1:24" x14ac:dyDescent="0.2">
      <c r="A451" s="19">
        <v>42225.875</v>
      </c>
      <c r="B451" s="22"/>
      <c r="C451" s="22"/>
      <c r="D451" s="22"/>
      <c r="E451" s="22"/>
      <c r="F451" s="22"/>
      <c r="G451" s="22">
        <v>1.8976006363636322</v>
      </c>
      <c r="H451" s="22">
        <v>2.289276431372548</v>
      </c>
      <c r="I451" s="22">
        <v>0</v>
      </c>
      <c r="J451" s="22"/>
      <c r="K451" s="37">
        <v>63.582198952879587</v>
      </c>
      <c r="L451" s="22"/>
      <c r="M451" s="22"/>
      <c r="V451" s="32">
        <v>162.86561280000001</v>
      </c>
      <c r="W451" s="33">
        <v>42254.459027777775</v>
      </c>
      <c r="X451" s="34">
        <v>0.2287121</v>
      </c>
    </row>
    <row r="452" spans="1:24" x14ac:dyDescent="0.2">
      <c r="A452" s="19">
        <v>42225.885416666664</v>
      </c>
      <c r="B452" s="22"/>
      <c r="C452" s="22"/>
      <c r="D452" s="22"/>
      <c r="E452" s="22"/>
      <c r="F452" s="22"/>
      <c r="G452" s="22">
        <v>1.8852767272727231</v>
      </c>
      <c r="H452" s="22">
        <v>2.2778965882352926</v>
      </c>
      <c r="I452" s="22">
        <v>0</v>
      </c>
      <c r="J452" s="22"/>
      <c r="K452" s="37">
        <v>62.840314136125663</v>
      </c>
      <c r="L452" s="22"/>
      <c r="M452" s="22"/>
      <c r="V452" s="32">
        <v>176.56113024000001</v>
      </c>
      <c r="W452" s="33">
        <v>42255.379166666666</v>
      </c>
      <c r="X452" s="34">
        <v>0.42382299999997503</v>
      </c>
    </row>
    <row r="453" spans="1:24" x14ac:dyDescent="0.2">
      <c r="A453" s="19">
        <v>42225.895833333336</v>
      </c>
      <c r="B453" s="22"/>
      <c r="C453" s="22"/>
      <c r="D453" s="22"/>
      <c r="E453" s="22"/>
      <c r="F453" s="22"/>
      <c r="G453" s="22">
        <v>1.872952818181814</v>
      </c>
      <c r="H453" s="22">
        <v>2.266516745098039</v>
      </c>
      <c r="I453" s="22">
        <v>0</v>
      </c>
      <c r="J453" s="22"/>
      <c r="K453" s="37">
        <v>62.078010471204195</v>
      </c>
      <c r="L453" s="22"/>
      <c r="M453" s="22"/>
      <c r="V453" s="32">
        <v>147.54465792000002</v>
      </c>
      <c r="W453" s="33">
        <v>42255.402777777781</v>
      </c>
      <c r="X453" s="34">
        <v>0.17844314</v>
      </c>
    </row>
    <row r="454" spans="1:24" x14ac:dyDescent="0.2">
      <c r="A454" s="19">
        <v>42225.90625</v>
      </c>
      <c r="B454" s="22"/>
      <c r="C454" s="22"/>
      <c r="D454" s="22"/>
      <c r="E454" s="22"/>
      <c r="F454" s="22"/>
      <c r="G454" s="22">
        <v>1.8606289090909049</v>
      </c>
      <c r="H454" s="22">
        <v>2.2551369019607828</v>
      </c>
      <c r="I454" s="22">
        <v>0</v>
      </c>
      <c r="J454" s="22"/>
      <c r="K454" s="37">
        <v>61.302094240837704</v>
      </c>
      <c r="L454" s="22"/>
      <c r="M454" s="22"/>
      <c r="V454" s="32">
        <v>151.58411136000001</v>
      </c>
      <c r="W454" s="33">
        <v>42255.434027777781</v>
      </c>
      <c r="X454" s="34">
        <v>0.23545260000000001</v>
      </c>
    </row>
    <row r="455" spans="1:24" x14ac:dyDescent="0.2">
      <c r="A455" s="19">
        <v>42225.916666666664</v>
      </c>
      <c r="B455" s="22"/>
      <c r="C455" s="22"/>
      <c r="D455" s="22"/>
      <c r="E455" s="22"/>
      <c r="F455" s="22"/>
      <c r="G455" s="22">
        <v>1.8483049999999954</v>
      </c>
      <c r="H455" s="22">
        <v>2.2437570588235283</v>
      </c>
      <c r="I455" s="22">
        <v>0</v>
      </c>
      <c r="J455" s="22"/>
      <c r="K455" s="37">
        <v>60.512565445026183</v>
      </c>
      <c r="L455" s="22"/>
      <c r="M455" s="22"/>
      <c r="V455" s="32">
        <v>190.16008704000001</v>
      </c>
      <c r="W455" s="33">
        <v>42255.445833333331</v>
      </c>
      <c r="X455" s="34">
        <v>0.18461999999999501</v>
      </c>
    </row>
    <row r="456" spans="1:24" x14ac:dyDescent="0.2">
      <c r="A456" s="19">
        <v>42225.927083333336</v>
      </c>
      <c r="B456" s="22"/>
      <c r="C456" s="22"/>
      <c r="D456" s="22"/>
      <c r="E456" s="22"/>
      <c r="F456" s="22"/>
      <c r="G456" s="22">
        <v>1.8359810909090863</v>
      </c>
      <c r="H456" s="22">
        <v>2.2323772156862733</v>
      </c>
      <c r="I456" s="22">
        <v>0</v>
      </c>
      <c r="J456" s="22"/>
      <c r="K456" s="37">
        <v>59.716230366492148</v>
      </c>
      <c r="L456" s="22"/>
      <c r="M456" s="22"/>
      <c r="V456" s="32">
        <v>64.019704320000002</v>
      </c>
      <c r="W456" s="33">
        <v>42255.458333333336</v>
      </c>
      <c r="X456" s="34">
        <v>0.8</v>
      </c>
    </row>
    <row r="457" spans="1:24" x14ac:dyDescent="0.2">
      <c r="A457" s="19">
        <v>42225.9375</v>
      </c>
      <c r="B457" s="22"/>
      <c r="C457" s="22"/>
      <c r="D457" s="22"/>
      <c r="E457" s="22"/>
      <c r="F457" s="22"/>
      <c r="G457" s="22">
        <v>1.823657181818177</v>
      </c>
      <c r="H457" s="22">
        <v>2.2209973725490189</v>
      </c>
      <c r="I457" s="22">
        <v>0</v>
      </c>
      <c r="J457" s="22"/>
      <c r="K457" s="37">
        <v>58.913089005235605</v>
      </c>
      <c r="L457" s="22"/>
      <c r="M457" s="22"/>
      <c r="V457" s="32">
        <v>157.55477760000002</v>
      </c>
      <c r="W457" s="33">
        <v>42255.461805555555</v>
      </c>
      <c r="X457" s="34">
        <v>0.68149000000000004</v>
      </c>
    </row>
    <row r="458" spans="1:24" x14ac:dyDescent="0.2">
      <c r="A458" s="19">
        <v>42225.947916666664</v>
      </c>
      <c r="B458" s="22"/>
      <c r="C458" s="22"/>
      <c r="D458" s="22"/>
      <c r="E458" s="22"/>
      <c r="F458" s="22"/>
      <c r="G458" s="22">
        <v>1.8113332727272677</v>
      </c>
      <c r="H458" s="22">
        <v>2.2096175294117635</v>
      </c>
      <c r="I458" s="22">
        <v>0</v>
      </c>
      <c r="J458" s="22"/>
      <c r="K458" s="37">
        <v>58.096335078534032</v>
      </c>
      <c r="L458" s="22"/>
      <c r="M458" s="22"/>
      <c r="V458" s="32">
        <v>162.86561280000001</v>
      </c>
      <c r="W458" s="33">
        <v>42255.496527777781</v>
      </c>
      <c r="X458" s="34">
        <v>0.22865215999999999</v>
      </c>
    </row>
    <row r="459" spans="1:24" x14ac:dyDescent="0.2">
      <c r="A459" s="19">
        <v>42225.958333333336</v>
      </c>
      <c r="B459" s="22"/>
      <c r="C459" s="22"/>
      <c r="D459" s="22"/>
      <c r="E459" s="22"/>
      <c r="F459" s="22"/>
      <c r="G459" s="22">
        <v>1.7990093636363589</v>
      </c>
      <c r="H459" s="22">
        <v>2.1982376862745086</v>
      </c>
      <c r="I459" s="22">
        <v>0</v>
      </c>
      <c r="J459" s="22"/>
      <c r="K459" s="37">
        <v>57.265968586387437</v>
      </c>
      <c r="L459" s="22"/>
      <c r="M459" s="22"/>
      <c r="V459" s="32">
        <v>162.86561280000001</v>
      </c>
      <c r="W459" s="33">
        <v>42255.496527777781</v>
      </c>
      <c r="X459" s="34">
        <v>0.23248099999999999</v>
      </c>
    </row>
    <row r="460" spans="1:24" x14ac:dyDescent="0.2">
      <c r="A460" s="19">
        <v>42225.96875</v>
      </c>
      <c r="B460" s="22"/>
      <c r="C460" s="22"/>
      <c r="D460" s="22"/>
      <c r="E460" s="22"/>
      <c r="F460" s="22"/>
      <c r="G460" s="22">
        <v>1.7866854545454496</v>
      </c>
      <c r="H460" s="22">
        <v>2.1868578431372532</v>
      </c>
      <c r="I460" s="22">
        <v>0</v>
      </c>
      <c r="J460" s="22"/>
      <c r="K460" s="37">
        <v>57.115968586387439</v>
      </c>
      <c r="L460" s="22"/>
      <c r="M460" s="22"/>
      <c r="V460" s="32">
        <v>16.350935040000003</v>
      </c>
      <c r="W460" s="33">
        <v>42255.541666666664</v>
      </c>
      <c r="X460" s="34">
        <v>0.8</v>
      </c>
    </row>
    <row r="461" spans="1:24" x14ac:dyDescent="0.2">
      <c r="A461" s="19">
        <v>42225.979166666664</v>
      </c>
      <c r="B461" s="22"/>
      <c r="C461" s="22"/>
      <c r="D461" s="22"/>
      <c r="E461" s="22"/>
      <c r="F461" s="22"/>
      <c r="G461" s="22">
        <v>1.7743615454545405</v>
      </c>
      <c r="H461" s="22">
        <v>2.1754779999999987</v>
      </c>
      <c r="I461" s="22">
        <v>0</v>
      </c>
      <c r="J461" s="22"/>
      <c r="K461" s="37">
        <v>56.965968586387433</v>
      </c>
      <c r="L461" s="22"/>
      <c r="M461" s="22"/>
      <c r="V461" s="32">
        <v>12.536789760000001</v>
      </c>
      <c r="W461" s="33">
        <v>42255.576388888891</v>
      </c>
      <c r="X461" s="34">
        <v>8.0000000000000007E-5</v>
      </c>
    </row>
    <row r="462" spans="1:24" x14ac:dyDescent="0.2">
      <c r="A462" s="19">
        <v>42225.989583333336</v>
      </c>
      <c r="B462" s="22"/>
      <c r="C462" s="22"/>
      <c r="D462" s="22"/>
      <c r="E462" s="22"/>
      <c r="F462" s="22"/>
      <c r="G462" s="22">
        <v>1.7620376363636314</v>
      </c>
      <c r="H462" s="22">
        <v>2.1640981568627438</v>
      </c>
      <c r="I462" s="22">
        <v>0</v>
      </c>
      <c r="J462" s="22"/>
      <c r="K462" s="37">
        <v>56.815968586387434</v>
      </c>
      <c r="L462" s="22"/>
      <c r="M462" s="22"/>
      <c r="V462" s="32">
        <v>103.15895039999999</v>
      </c>
      <c r="W462" s="33">
        <v>42256.333333333336</v>
      </c>
      <c r="X462" s="34">
        <v>0.8</v>
      </c>
    </row>
    <row r="463" spans="1:24" x14ac:dyDescent="0.2">
      <c r="A463" s="19">
        <v>42226</v>
      </c>
      <c r="B463" s="22"/>
      <c r="C463" s="22"/>
      <c r="D463" s="22"/>
      <c r="E463" s="22"/>
      <c r="F463" s="22"/>
      <c r="G463" s="22">
        <v>1.7497137272727219</v>
      </c>
      <c r="H463" s="22">
        <v>2.1527183137254893</v>
      </c>
      <c r="I463" s="22">
        <v>0</v>
      </c>
      <c r="J463" s="22"/>
      <c r="K463" s="37">
        <v>56.665968586387436</v>
      </c>
      <c r="L463" s="22"/>
      <c r="M463" s="22"/>
      <c r="V463" s="32">
        <v>96.480172800000005</v>
      </c>
      <c r="W463" s="33">
        <v>42256.350694444445</v>
      </c>
      <c r="X463" s="34">
        <v>0.8</v>
      </c>
    </row>
    <row r="464" spans="1:24" x14ac:dyDescent="0.2">
      <c r="A464" s="19">
        <v>42226.010416666664</v>
      </c>
      <c r="B464" s="22"/>
      <c r="C464" s="22"/>
      <c r="D464" s="22"/>
      <c r="E464" s="22"/>
      <c r="F464" s="22"/>
      <c r="G464" s="22">
        <v>1.737389818181813</v>
      </c>
      <c r="H464" s="22">
        <v>2.1413384705882335</v>
      </c>
      <c r="I464" s="22">
        <v>0</v>
      </c>
      <c r="J464" s="22"/>
      <c r="K464" s="37">
        <v>56.515968586387437</v>
      </c>
      <c r="L464" s="22"/>
      <c r="M464" s="22"/>
      <c r="V464" s="32">
        <v>92.376345600000008</v>
      </c>
      <c r="W464" s="33">
        <v>42256.371527777781</v>
      </c>
      <c r="X464" s="34">
        <v>0.8</v>
      </c>
    </row>
    <row r="465" spans="1:24" x14ac:dyDescent="0.2">
      <c r="A465" s="19">
        <v>42226.020833333336</v>
      </c>
      <c r="B465" s="22"/>
      <c r="C465" s="22"/>
      <c r="D465" s="22"/>
      <c r="E465" s="22"/>
      <c r="F465" s="22"/>
      <c r="G465" s="22">
        <v>1.7250659090909037</v>
      </c>
      <c r="H465" s="22">
        <v>2.1299586274509781</v>
      </c>
      <c r="I465" s="22">
        <v>0</v>
      </c>
      <c r="J465" s="22"/>
      <c r="K465" s="37">
        <v>56.365968586387439</v>
      </c>
      <c r="L465" s="22"/>
      <c r="M465" s="22"/>
      <c r="V465" s="32">
        <v>176.56113024000001</v>
      </c>
      <c r="W465" s="33">
        <v>42256.378472222219</v>
      </c>
      <c r="X465" s="34">
        <v>6.5813529999999734</v>
      </c>
    </row>
    <row r="466" spans="1:24" x14ac:dyDescent="0.2">
      <c r="A466" s="19">
        <v>42226.03125</v>
      </c>
      <c r="B466" s="22"/>
      <c r="C466" s="22"/>
      <c r="D466" s="22"/>
      <c r="E466" s="22"/>
      <c r="F466" s="22"/>
      <c r="G466" s="22">
        <v>1.7127419999999947</v>
      </c>
      <c r="H466" s="22">
        <v>2.1185787843137236</v>
      </c>
      <c r="I466" s="22">
        <v>0</v>
      </c>
      <c r="J466" s="22"/>
      <c r="K466" s="37">
        <v>56.215968586387433</v>
      </c>
      <c r="L466" s="22"/>
      <c r="M466" s="22"/>
      <c r="V466" s="32">
        <v>147.54465792000002</v>
      </c>
      <c r="W466" s="33">
        <v>42256.396527777775</v>
      </c>
      <c r="X466" s="34">
        <v>0.34958328</v>
      </c>
    </row>
    <row r="467" spans="1:24" x14ac:dyDescent="0.2">
      <c r="A467" s="19">
        <v>42226.041666666664</v>
      </c>
      <c r="B467" s="22"/>
      <c r="C467" s="22"/>
      <c r="D467" s="22"/>
      <c r="E467" s="22"/>
      <c r="F467" s="22"/>
      <c r="G467" s="22">
        <v>1.7004180909090856</v>
      </c>
      <c r="H467" s="22">
        <v>2.1071989411764691</v>
      </c>
      <c r="I467" s="22">
        <v>0</v>
      </c>
      <c r="J467" s="22"/>
      <c r="K467" s="37">
        <v>56.065968586387434</v>
      </c>
      <c r="L467" s="22"/>
      <c r="M467" s="22"/>
      <c r="V467" s="32">
        <v>151.58411136000001</v>
      </c>
      <c r="W467" s="33">
        <v>42256.42291666667</v>
      </c>
      <c r="X467" s="34">
        <v>0.29363270000000002</v>
      </c>
    </row>
    <row r="468" spans="1:24" x14ac:dyDescent="0.2">
      <c r="A468" s="19">
        <v>42226.052083333336</v>
      </c>
      <c r="B468" s="22"/>
      <c r="C468" s="22"/>
      <c r="D468" s="22"/>
      <c r="E468" s="22"/>
      <c r="F468" s="22"/>
      <c r="G468" s="22">
        <v>1.6880941818181763</v>
      </c>
      <c r="H468" s="22">
        <v>2.0958190980392137</v>
      </c>
      <c r="I468" s="22">
        <v>0</v>
      </c>
      <c r="J468" s="22"/>
      <c r="K468" s="37">
        <v>55.915968586387436</v>
      </c>
      <c r="L468" s="22"/>
      <c r="M468" s="22"/>
      <c r="V468" s="32">
        <v>157.55477760000002</v>
      </c>
      <c r="W468" s="33">
        <v>42256.443749999999</v>
      </c>
      <c r="X468" s="34">
        <v>0.32693139999999998</v>
      </c>
    </row>
    <row r="469" spans="1:24" x14ac:dyDescent="0.2">
      <c r="A469" s="19">
        <v>42226.0625</v>
      </c>
      <c r="B469" s="22"/>
      <c r="C469" s="22"/>
      <c r="D469" s="22"/>
      <c r="E469" s="22"/>
      <c r="F469" s="22"/>
      <c r="G469" s="22">
        <v>1.6757702727272672</v>
      </c>
      <c r="H469" s="22">
        <v>2.0844392549019597</v>
      </c>
      <c r="I469" s="22">
        <v>0</v>
      </c>
      <c r="J469" s="22"/>
      <c r="K469" s="37">
        <v>55.765968586387437</v>
      </c>
      <c r="L469" s="22"/>
      <c r="M469" s="22"/>
      <c r="V469" s="32">
        <v>190.16008704000001</v>
      </c>
      <c r="W469" s="33">
        <v>42256.458333333336</v>
      </c>
      <c r="X469" s="34">
        <v>0.19195390000000001</v>
      </c>
    </row>
    <row r="470" spans="1:24" x14ac:dyDescent="0.2">
      <c r="A470" s="19">
        <v>42226.072916666664</v>
      </c>
      <c r="B470" s="22"/>
      <c r="C470" s="22"/>
      <c r="D470" s="22"/>
      <c r="E470" s="22"/>
      <c r="F470" s="22"/>
      <c r="G470" s="22">
        <v>1.6634463636363579</v>
      </c>
      <c r="H470" s="22">
        <v>2.0730594117647043</v>
      </c>
      <c r="I470" s="22">
        <v>0</v>
      </c>
      <c r="J470" s="22"/>
      <c r="K470" s="37">
        <v>55.615968586387439</v>
      </c>
      <c r="L470" s="22"/>
      <c r="M470" s="22"/>
      <c r="V470" s="32">
        <v>162.86561280000001</v>
      </c>
      <c r="W470" s="33">
        <v>42256.486805555556</v>
      </c>
      <c r="X470" s="34">
        <v>0.19637336</v>
      </c>
    </row>
    <row r="471" spans="1:24" x14ac:dyDescent="0.2">
      <c r="A471" s="19">
        <v>42226.083333333336</v>
      </c>
      <c r="B471" s="22"/>
      <c r="C471" s="22"/>
      <c r="D471" s="22"/>
      <c r="E471" s="22"/>
      <c r="F471" s="22"/>
      <c r="G471" s="22">
        <v>1.6511224545454486</v>
      </c>
      <c r="H471" s="22">
        <v>2.0616795686274485</v>
      </c>
      <c r="I471" s="22">
        <v>0</v>
      </c>
      <c r="J471" s="22"/>
      <c r="K471" s="37">
        <v>55.465968586387433</v>
      </c>
      <c r="L471" s="22"/>
      <c r="M471" s="22"/>
      <c r="V471" s="32">
        <v>162.86561280000001</v>
      </c>
      <c r="W471" s="33">
        <v>42256.486805555556</v>
      </c>
      <c r="X471" s="34">
        <v>0.21566799999999101</v>
      </c>
    </row>
    <row r="472" spans="1:24" x14ac:dyDescent="0.2">
      <c r="A472" s="19">
        <v>42226.09375</v>
      </c>
      <c r="B472" s="22"/>
      <c r="C472" s="22"/>
      <c r="D472" s="22"/>
      <c r="E472" s="22"/>
      <c r="F472" s="22"/>
      <c r="G472" s="22">
        <v>1.6387985454545397</v>
      </c>
      <c r="H472" s="22">
        <v>2.0502997254901936</v>
      </c>
      <c r="I472" s="22">
        <v>0</v>
      </c>
      <c r="J472" s="22"/>
      <c r="K472" s="37">
        <v>55.315968586387434</v>
      </c>
      <c r="L472" s="22"/>
      <c r="M472" s="22"/>
      <c r="V472" s="32">
        <v>176.56113024000001</v>
      </c>
      <c r="W472" s="33">
        <v>42257.378472222219</v>
      </c>
      <c r="X472" s="34">
        <v>0.263712</v>
      </c>
    </row>
    <row r="473" spans="1:24" x14ac:dyDescent="0.2">
      <c r="A473" s="19">
        <v>42226.104166666664</v>
      </c>
      <c r="B473" s="22"/>
      <c r="C473" s="22"/>
      <c r="D473" s="22"/>
      <c r="E473" s="22"/>
      <c r="F473" s="22"/>
      <c r="G473" s="22">
        <v>1.6264746363636304</v>
      </c>
      <c r="H473" s="22">
        <v>2.0389198823529386</v>
      </c>
      <c r="I473" s="22">
        <v>0</v>
      </c>
      <c r="J473" s="22"/>
      <c r="K473" s="37"/>
      <c r="L473" s="22"/>
      <c r="M473" s="22"/>
      <c r="V473" s="32">
        <v>147.54465792000002</v>
      </c>
      <c r="W473" s="33">
        <v>42257.397222222222</v>
      </c>
      <c r="X473" s="34">
        <v>1.3142510000000001</v>
      </c>
    </row>
    <row r="474" spans="1:24" x14ac:dyDescent="0.2">
      <c r="A474" s="19">
        <v>42226.114583333336</v>
      </c>
      <c r="B474" s="22"/>
      <c r="C474" s="22"/>
      <c r="D474" s="22"/>
      <c r="E474" s="22"/>
      <c r="F474" s="22"/>
      <c r="G474" s="22">
        <v>1.6141507272727214</v>
      </c>
      <c r="H474" s="22">
        <v>2.0275400392156842</v>
      </c>
      <c r="I474" s="22">
        <v>0</v>
      </c>
      <c r="J474" s="22"/>
      <c r="K474" s="37"/>
      <c r="L474" s="22"/>
      <c r="M474" s="22"/>
      <c r="V474" s="32">
        <v>151.58411136000001</v>
      </c>
      <c r="W474" s="33">
        <v>42257.426388888889</v>
      </c>
      <c r="X474" s="34">
        <v>0.176481</v>
      </c>
    </row>
    <row r="475" spans="1:24" x14ac:dyDescent="0.2">
      <c r="A475" s="19">
        <v>42226.125</v>
      </c>
      <c r="B475" s="22"/>
      <c r="C475" s="22"/>
      <c r="D475" s="22"/>
      <c r="E475" s="22"/>
      <c r="F475" s="22"/>
      <c r="G475" s="22">
        <v>1.6018268181818121</v>
      </c>
      <c r="H475" s="22">
        <v>2.0161601960784283</v>
      </c>
      <c r="I475" s="22">
        <v>0</v>
      </c>
      <c r="J475" s="22"/>
      <c r="K475" s="37"/>
      <c r="L475" s="22"/>
      <c r="M475" s="22"/>
      <c r="V475" s="32">
        <v>190.16008704000001</v>
      </c>
      <c r="W475" s="33">
        <v>42257.4375</v>
      </c>
      <c r="X475" s="34">
        <v>0.46613189999999999</v>
      </c>
    </row>
    <row r="476" spans="1:24" x14ac:dyDescent="0.2">
      <c r="A476" s="19">
        <v>42226.135416666664</v>
      </c>
      <c r="B476" s="22"/>
      <c r="C476" s="22"/>
      <c r="D476" s="22"/>
      <c r="E476" s="22"/>
      <c r="F476" s="22"/>
      <c r="G476" s="22">
        <v>1.5895029090909032</v>
      </c>
      <c r="H476" s="22">
        <v>2.0047803529411743</v>
      </c>
      <c r="I476" s="22">
        <v>0</v>
      </c>
      <c r="J476" s="22"/>
      <c r="K476" s="37"/>
      <c r="L476" s="22"/>
      <c r="M476" s="22"/>
      <c r="V476" s="32">
        <v>157.55477760000002</v>
      </c>
      <c r="W476" s="33">
        <v>42257.450694444444</v>
      </c>
      <c r="X476" s="34">
        <v>1.4192100000000001</v>
      </c>
    </row>
    <row r="477" spans="1:24" x14ac:dyDescent="0.2">
      <c r="A477" s="19">
        <v>42226.145833333336</v>
      </c>
      <c r="B477" s="22"/>
      <c r="C477" s="22"/>
      <c r="D477" s="22"/>
      <c r="E477" s="22"/>
      <c r="F477" s="22"/>
      <c r="G477" s="22">
        <v>1.5771789999999943</v>
      </c>
      <c r="H477" s="22">
        <v>1.9934005098039187</v>
      </c>
      <c r="I477" s="22">
        <v>0</v>
      </c>
      <c r="J477" s="22"/>
      <c r="K477" s="37"/>
      <c r="L477" s="22"/>
      <c r="M477" s="22"/>
      <c r="V477" s="32">
        <v>162.86561280000001</v>
      </c>
      <c r="W477" s="33">
        <v>42257.480555555558</v>
      </c>
      <c r="X477" s="34">
        <v>0.25363340000000001</v>
      </c>
    </row>
    <row r="478" spans="1:24" x14ac:dyDescent="0.2">
      <c r="A478" s="19">
        <v>42226.15625</v>
      </c>
      <c r="B478" s="22"/>
      <c r="C478" s="22"/>
      <c r="D478" s="22"/>
      <c r="E478" s="22"/>
      <c r="F478" s="22"/>
      <c r="G478" s="22">
        <v>1.564855090909085</v>
      </c>
      <c r="H478" s="22">
        <v>1.9820206666666642</v>
      </c>
      <c r="I478" s="22">
        <v>0</v>
      </c>
      <c r="J478" s="22"/>
      <c r="K478" s="37"/>
      <c r="L478" s="22"/>
      <c r="M478" s="22"/>
      <c r="V478" s="32">
        <v>162.86561280000001</v>
      </c>
      <c r="W478" s="33">
        <v>42257.480555555558</v>
      </c>
      <c r="X478" s="34">
        <v>0.26334259999999998</v>
      </c>
    </row>
    <row r="479" spans="1:24" x14ac:dyDescent="0.2">
      <c r="A479" s="19">
        <v>42226.166666666664</v>
      </c>
      <c r="B479" s="22"/>
      <c r="C479" s="22"/>
      <c r="D479" s="22"/>
      <c r="E479" s="22"/>
      <c r="F479" s="22"/>
      <c r="G479" s="22">
        <v>1.552531181818176</v>
      </c>
      <c r="H479" s="22">
        <v>1.9706408235294088</v>
      </c>
      <c r="I479" s="22">
        <v>0</v>
      </c>
      <c r="J479" s="22"/>
      <c r="K479" s="37"/>
      <c r="L479" s="22"/>
      <c r="M479" s="22"/>
      <c r="V479" s="32">
        <v>147.54465792000002</v>
      </c>
      <c r="W479" s="33">
        <v>42258.381944444445</v>
      </c>
      <c r="X479" s="34">
        <v>0.22992599999999999</v>
      </c>
    </row>
    <row r="480" spans="1:24" x14ac:dyDescent="0.2">
      <c r="A480" s="19">
        <v>42226.177083333336</v>
      </c>
      <c r="B480" s="22"/>
      <c r="C480" s="22"/>
      <c r="D480" s="22"/>
      <c r="E480" s="22"/>
      <c r="F480" s="22"/>
      <c r="G480" s="22">
        <v>1.5402072727272671</v>
      </c>
      <c r="H480" s="22">
        <v>1.9592609803921541</v>
      </c>
      <c r="I480" s="22">
        <v>0</v>
      </c>
      <c r="J480" s="22"/>
      <c r="K480" s="37"/>
      <c r="L480" s="22"/>
      <c r="M480" s="22"/>
      <c r="V480" s="32">
        <v>151.58411136000001</v>
      </c>
      <c r="W480" s="33">
        <v>42258.409722222219</v>
      </c>
      <c r="X480" s="34">
        <v>2.6159129999999999</v>
      </c>
    </row>
    <row r="481" spans="1:24" x14ac:dyDescent="0.2">
      <c r="A481" s="19">
        <v>42226.1875</v>
      </c>
      <c r="B481" s="22"/>
      <c r="C481" s="22"/>
      <c r="D481" s="22"/>
      <c r="E481" s="22"/>
      <c r="F481" s="22"/>
      <c r="G481" s="22">
        <v>1.527883363636358</v>
      </c>
      <c r="H481" s="22">
        <v>1.9478811372548996</v>
      </c>
      <c r="I481" s="22">
        <v>0</v>
      </c>
      <c r="J481" s="22"/>
      <c r="K481" s="37"/>
      <c r="L481" s="22"/>
      <c r="M481" s="22"/>
      <c r="V481" s="32">
        <v>190.16008704000001</v>
      </c>
      <c r="W481" s="33">
        <v>42258.419444444444</v>
      </c>
      <c r="X481" s="34">
        <v>7.5663</v>
      </c>
    </row>
    <row r="482" spans="1:24" x14ac:dyDescent="0.2">
      <c r="A482" s="19">
        <v>42226.197916666664</v>
      </c>
      <c r="B482" s="22"/>
      <c r="C482" s="22"/>
      <c r="D482" s="22"/>
      <c r="E482" s="22"/>
      <c r="F482" s="22"/>
      <c r="G482" s="22">
        <v>1.5155594545454489</v>
      </c>
      <c r="H482" s="22">
        <v>1.9365012941176438</v>
      </c>
      <c r="I482" s="22">
        <v>0</v>
      </c>
      <c r="J482" s="22"/>
      <c r="K482" s="37"/>
      <c r="L482" s="22"/>
      <c r="M482" s="22"/>
      <c r="V482" s="32">
        <v>64.019704320000002</v>
      </c>
      <c r="W482" s="33">
        <v>42258.420138888891</v>
      </c>
      <c r="X482" s="34">
        <v>0.8</v>
      </c>
    </row>
    <row r="483" spans="1:24" x14ac:dyDescent="0.2">
      <c r="A483" s="19">
        <v>42226.208333333336</v>
      </c>
      <c r="B483" s="22"/>
      <c r="C483" s="22"/>
      <c r="D483" s="22"/>
      <c r="E483" s="22"/>
      <c r="F483" s="22"/>
      <c r="G483" s="22">
        <v>1.5032355454545399</v>
      </c>
      <c r="H483" s="22">
        <v>1.9251214509803893</v>
      </c>
      <c r="I483" s="22">
        <v>0</v>
      </c>
      <c r="J483" s="22"/>
      <c r="K483" s="37"/>
      <c r="L483" s="22"/>
      <c r="M483" s="22"/>
      <c r="V483" s="32">
        <v>157.55477760000002</v>
      </c>
      <c r="W483" s="33">
        <v>42258.430555555555</v>
      </c>
      <c r="X483" s="34">
        <v>1.37812</v>
      </c>
    </row>
    <row r="484" spans="1:24" x14ac:dyDescent="0.2">
      <c r="A484" s="19">
        <v>42226.21875</v>
      </c>
      <c r="B484" s="22"/>
      <c r="C484" s="22"/>
      <c r="D484" s="22"/>
      <c r="E484" s="22"/>
      <c r="F484" s="22"/>
      <c r="G484" s="22">
        <v>1.4909116363636306</v>
      </c>
      <c r="H484" s="22">
        <v>1.9137416078431342</v>
      </c>
      <c r="I484" s="22">
        <v>0</v>
      </c>
      <c r="J484" s="22"/>
      <c r="K484" s="37"/>
      <c r="L484" s="22"/>
      <c r="M484" s="22"/>
      <c r="V484" s="32">
        <v>176.56113024000001</v>
      </c>
      <c r="W484" s="33">
        <v>42258.469444444447</v>
      </c>
      <c r="X484" s="34">
        <v>0.63549999999974005</v>
      </c>
    </row>
    <row r="485" spans="1:24" x14ac:dyDescent="0.2">
      <c r="A485" s="19">
        <v>42226.229166666664</v>
      </c>
      <c r="B485" s="22"/>
      <c r="C485" s="22"/>
      <c r="D485" s="22"/>
      <c r="E485" s="22"/>
      <c r="F485" s="22"/>
      <c r="G485" s="22">
        <v>1.4785877272727219</v>
      </c>
      <c r="H485" s="22">
        <v>1.9023617647058795</v>
      </c>
      <c r="I485" s="22">
        <v>0</v>
      </c>
      <c r="J485" s="22"/>
      <c r="K485" s="37"/>
      <c r="L485" s="22"/>
      <c r="M485" s="22"/>
      <c r="V485" s="32">
        <v>16.350935040000003</v>
      </c>
      <c r="W485" s="33">
        <v>42258.472222222219</v>
      </c>
      <c r="X485" s="34">
        <v>0.8</v>
      </c>
    </row>
    <row r="486" spans="1:24" x14ac:dyDescent="0.2">
      <c r="A486" s="19">
        <v>42226.239583333336</v>
      </c>
      <c r="B486" s="22"/>
      <c r="C486" s="22"/>
      <c r="D486" s="22"/>
      <c r="E486" s="22"/>
      <c r="F486" s="22"/>
      <c r="G486" s="22">
        <v>1.4662638181818124</v>
      </c>
      <c r="H486" s="22">
        <v>1.8909819215686241</v>
      </c>
      <c r="I486" s="22">
        <v>0</v>
      </c>
      <c r="J486" s="22"/>
      <c r="K486" s="37"/>
      <c r="L486" s="22"/>
      <c r="M486" s="22"/>
      <c r="V486" s="32">
        <v>162.86561280000001</v>
      </c>
      <c r="W486" s="33">
        <v>42258.472222222219</v>
      </c>
      <c r="X486" s="34">
        <v>0.82786099999999996</v>
      </c>
    </row>
    <row r="487" spans="1:24" x14ac:dyDescent="0.2">
      <c r="A487" s="19">
        <v>42226.25</v>
      </c>
      <c r="B487" s="22"/>
      <c r="C487" s="22"/>
      <c r="D487" s="22"/>
      <c r="E487" s="22"/>
      <c r="F487" s="22"/>
      <c r="G487" s="22">
        <v>1.453939909090904</v>
      </c>
      <c r="H487" s="22">
        <v>1.8796020784313694</v>
      </c>
      <c r="I487" s="22">
        <v>0</v>
      </c>
      <c r="J487" s="22"/>
      <c r="K487" s="37"/>
      <c r="L487" s="22"/>
      <c r="M487" s="22"/>
      <c r="V487" s="32">
        <v>162.86561280000001</v>
      </c>
      <c r="W487" s="33">
        <v>42258.472222222219</v>
      </c>
      <c r="X487" s="34">
        <v>0.83892299999999997</v>
      </c>
    </row>
    <row r="488" spans="1:24" x14ac:dyDescent="0.2">
      <c r="A488" s="19">
        <v>42226.260416666664</v>
      </c>
      <c r="B488" s="22"/>
      <c r="C488" s="22"/>
      <c r="D488" s="22"/>
      <c r="E488" s="22"/>
      <c r="F488" s="22"/>
      <c r="G488" s="22">
        <v>1.4416159999999942</v>
      </c>
      <c r="H488" s="22">
        <v>1.8682222352941145</v>
      </c>
      <c r="I488" s="22">
        <v>0</v>
      </c>
      <c r="J488" s="22"/>
      <c r="K488" s="37"/>
      <c r="L488" s="22"/>
      <c r="M488" s="22"/>
      <c r="V488" s="32">
        <v>12.536789760000001</v>
      </c>
      <c r="W488" s="33">
        <v>42258.548611111109</v>
      </c>
      <c r="X488" s="34">
        <v>8.0000000000000007E-5</v>
      </c>
    </row>
    <row r="489" spans="1:24" x14ac:dyDescent="0.2">
      <c r="A489" s="19">
        <v>42226.270833333336</v>
      </c>
      <c r="B489" s="22"/>
      <c r="C489" s="22"/>
      <c r="D489" s="22"/>
      <c r="E489" s="22"/>
      <c r="F489" s="22"/>
      <c r="G489" s="22">
        <v>1.4292920909090854</v>
      </c>
      <c r="H489" s="22">
        <v>1.8568423921568593</v>
      </c>
      <c r="I489" s="22">
        <v>0</v>
      </c>
      <c r="J489" s="22"/>
      <c r="K489" s="37"/>
      <c r="L489" s="22"/>
      <c r="M489" s="22"/>
      <c r="V489" s="32">
        <v>103.15895039999999</v>
      </c>
      <c r="W489" s="33">
        <v>42259.347222222219</v>
      </c>
      <c r="X489" s="34">
        <v>0.8</v>
      </c>
    </row>
    <row r="490" spans="1:24" x14ac:dyDescent="0.2">
      <c r="A490" s="19">
        <v>42226.28125</v>
      </c>
      <c r="B490" s="22"/>
      <c r="C490" s="22"/>
      <c r="D490" s="22"/>
      <c r="E490" s="22"/>
      <c r="F490" s="22"/>
      <c r="G490" s="22">
        <v>1.4169681818181765</v>
      </c>
      <c r="H490" s="22">
        <v>1.8454625490196046</v>
      </c>
      <c r="I490" s="22">
        <v>0</v>
      </c>
      <c r="J490" s="22"/>
      <c r="K490" s="37"/>
      <c r="L490" s="22"/>
      <c r="M490" s="22"/>
      <c r="V490" s="32">
        <v>96.480172800000005</v>
      </c>
      <c r="W490" s="33">
        <v>42259.368055555555</v>
      </c>
      <c r="X490" s="34">
        <v>0.8</v>
      </c>
    </row>
    <row r="491" spans="1:24" x14ac:dyDescent="0.2">
      <c r="A491" s="19">
        <v>42226.291666666664</v>
      </c>
      <c r="B491" s="22"/>
      <c r="C491" s="22"/>
      <c r="D491" s="22"/>
      <c r="E491" s="22"/>
      <c r="F491" s="22"/>
      <c r="G491" s="22">
        <v>1.404644272727267</v>
      </c>
      <c r="H491" s="22">
        <v>1.8340827058823497</v>
      </c>
      <c r="I491" s="22">
        <v>0</v>
      </c>
      <c r="J491" s="22"/>
      <c r="K491" s="37"/>
      <c r="L491" s="22"/>
      <c r="M491" s="22"/>
      <c r="V491" s="32">
        <v>92.376345600000008</v>
      </c>
      <c r="W491" s="33">
        <v>42259.392361111109</v>
      </c>
      <c r="X491" s="34">
        <v>0.8</v>
      </c>
    </row>
    <row r="492" spans="1:24" x14ac:dyDescent="0.2">
      <c r="A492" s="19">
        <v>42226.302083333336</v>
      </c>
      <c r="B492" s="22"/>
      <c r="C492" s="22"/>
      <c r="D492" s="22"/>
      <c r="E492" s="22"/>
      <c r="F492" s="22"/>
      <c r="G492" s="22">
        <v>1.3923203636363584</v>
      </c>
      <c r="H492" s="22">
        <v>1.8227028627450943</v>
      </c>
      <c r="I492" s="22">
        <v>0</v>
      </c>
      <c r="J492" s="22"/>
      <c r="K492" s="37"/>
      <c r="L492" s="22"/>
      <c r="M492" s="22"/>
      <c r="V492" s="32">
        <v>176.56113024000001</v>
      </c>
      <c r="W492" s="33">
        <v>42259.404861111114</v>
      </c>
      <c r="X492" s="34">
        <v>0.96455314000000003</v>
      </c>
    </row>
    <row r="493" spans="1:24" x14ac:dyDescent="0.2">
      <c r="A493" s="19">
        <v>42226.3125</v>
      </c>
      <c r="B493" s="22"/>
      <c r="C493" s="22"/>
      <c r="D493" s="22"/>
      <c r="E493" s="22"/>
      <c r="F493" s="22"/>
      <c r="G493" s="22">
        <v>1.3799964545454495</v>
      </c>
      <c r="H493" s="22">
        <v>1.8113230196078396</v>
      </c>
      <c r="I493" s="22">
        <v>0</v>
      </c>
      <c r="J493" s="22"/>
      <c r="K493" s="37"/>
      <c r="L493" s="22"/>
      <c r="M493" s="22"/>
      <c r="V493" s="32">
        <v>147.54465792000002</v>
      </c>
      <c r="W493" s="33">
        <v>42259.416666666664</v>
      </c>
      <c r="X493" s="34">
        <v>0.24519328000000001</v>
      </c>
    </row>
    <row r="494" spans="1:24" x14ac:dyDescent="0.2">
      <c r="A494" s="19">
        <v>42226.322916666664</v>
      </c>
      <c r="B494" s="22"/>
      <c r="C494" s="22"/>
      <c r="D494" s="22"/>
      <c r="E494" s="22"/>
      <c r="F494" s="22"/>
      <c r="G494" s="22">
        <v>1.3676725454545404</v>
      </c>
      <c r="H494" s="22">
        <v>1.7999431764705847</v>
      </c>
      <c r="I494" s="22">
        <v>0</v>
      </c>
      <c r="J494" s="22"/>
      <c r="K494" s="37"/>
      <c r="L494" s="22"/>
      <c r="M494" s="22"/>
      <c r="V494" s="32">
        <v>64.019704320000002</v>
      </c>
      <c r="W494" s="33">
        <v>42259.4375</v>
      </c>
      <c r="X494" s="34">
        <v>0.8</v>
      </c>
    </row>
    <row r="495" spans="1:24" x14ac:dyDescent="0.2">
      <c r="A495" s="19">
        <v>42226.333333333336</v>
      </c>
      <c r="B495" s="22"/>
      <c r="C495" s="22"/>
      <c r="D495" s="22"/>
      <c r="E495" s="22"/>
      <c r="F495" s="22"/>
      <c r="G495" s="22">
        <v>1.3553486363636311</v>
      </c>
      <c r="H495" s="22">
        <v>1.7885633333333297</v>
      </c>
      <c r="I495" s="22">
        <v>0</v>
      </c>
      <c r="J495" s="22"/>
      <c r="K495" s="37"/>
      <c r="L495" s="22"/>
      <c r="M495" s="22"/>
      <c r="V495" s="32">
        <v>151.58411136000001</v>
      </c>
      <c r="W495" s="33">
        <v>42259.444444444445</v>
      </c>
      <c r="X495" s="34">
        <v>0.1977333</v>
      </c>
    </row>
    <row r="496" spans="1:24" x14ac:dyDescent="0.2">
      <c r="A496" s="19">
        <v>42226.34375</v>
      </c>
      <c r="B496" s="22"/>
      <c r="C496" s="22"/>
      <c r="D496" s="22"/>
      <c r="E496" s="22"/>
      <c r="F496" s="22"/>
      <c r="G496" s="22">
        <v>1.343024727272722</v>
      </c>
      <c r="H496" s="22">
        <v>1.7771834901960746</v>
      </c>
      <c r="I496" s="22">
        <v>0</v>
      </c>
      <c r="J496" s="22"/>
      <c r="K496" s="37"/>
      <c r="L496" s="22"/>
      <c r="M496" s="22"/>
      <c r="V496" s="32">
        <v>190.16008704000001</v>
      </c>
      <c r="W496" s="33">
        <v>42259.459027777775</v>
      </c>
      <c r="X496" s="34">
        <v>0.19784323000000001</v>
      </c>
    </row>
    <row r="497" spans="1:24" x14ac:dyDescent="0.2">
      <c r="A497" s="19">
        <v>42226.354166666664</v>
      </c>
      <c r="B497" s="22"/>
      <c r="C497" s="22"/>
      <c r="D497" s="22"/>
      <c r="E497" s="22"/>
      <c r="F497" s="22"/>
      <c r="G497" s="22">
        <v>1.330700818181813</v>
      </c>
      <c r="H497" s="22">
        <v>1.7658036470588196</v>
      </c>
      <c r="I497" s="22">
        <v>0</v>
      </c>
      <c r="J497" s="22"/>
      <c r="K497" s="37"/>
      <c r="L497" s="22"/>
      <c r="M497" s="22"/>
      <c r="V497" s="32">
        <v>157.55477760000002</v>
      </c>
      <c r="W497" s="33">
        <v>42259.465277777781</v>
      </c>
      <c r="X497" s="34">
        <v>0.18323300000000001</v>
      </c>
    </row>
    <row r="498" spans="1:24" x14ac:dyDescent="0.2">
      <c r="A498" s="19">
        <v>42226.364583333336</v>
      </c>
      <c r="B498" s="22"/>
      <c r="C498" s="22"/>
      <c r="D498" s="22"/>
      <c r="E498" s="22"/>
      <c r="F498" s="22"/>
      <c r="G498" s="22">
        <v>1.3183769090909037</v>
      </c>
      <c r="H498" s="22">
        <v>1.7544238039215647</v>
      </c>
      <c r="I498" s="22">
        <v>0</v>
      </c>
      <c r="J498" s="22"/>
      <c r="K498" s="37"/>
      <c r="L498" s="22"/>
      <c r="M498" s="22"/>
      <c r="V498" s="32">
        <v>162.86561280000001</v>
      </c>
      <c r="W498" s="33">
        <v>42259.496527777781</v>
      </c>
      <c r="X498" s="34">
        <v>0.19424331</v>
      </c>
    </row>
    <row r="499" spans="1:24" x14ac:dyDescent="0.2">
      <c r="A499" s="19">
        <v>42226.375</v>
      </c>
      <c r="B499" s="22"/>
      <c r="C499" s="22"/>
      <c r="D499" s="22"/>
      <c r="E499" s="22"/>
      <c r="F499" s="22"/>
      <c r="G499" s="22">
        <v>1.3060530000000004</v>
      </c>
      <c r="H499" s="22">
        <v>1.74304396078431</v>
      </c>
      <c r="I499" s="22">
        <v>0</v>
      </c>
      <c r="J499" s="22"/>
      <c r="K499" s="37"/>
      <c r="L499" s="22"/>
      <c r="M499" s="22"/>
      <c r="V499" s="32">
        <v>162.86561280000001</v>
      </c>
      <c r="W499" s="33">
        <v>42259.496527777781</v>
      </c>
      <c r="X499" s="34">
        <v>0.19523099999999999</v>
      </c>
    </row>
    <row r="500" spans="1:24" x14ac:dyDescent="0.2">
      <c r="A500" s="19">
        <v>42226.385416666664</v>
      </c>
      <c r="B500" s="22"/>
      <c r="C500" s="22"/>
      <c r="D500" s="22"/>
      <c r="E500" s="22"/>
      <c r="F500" s="22"/>
      <c r="G500" s="22">
        <v>0</v>
      </c>
      <c r="H500" s="22">
        <v>1.7316641176470546</v>
      </c>
      <c r="I500" s="22">
        <v>0</v>
      </c>
      <c r="J500" s="22"/>
      <c r="K500" s="37"/>
      <c r="L500" s="22"/>
      <c r="M500" s="22"/>
      <c r="V500" s="32">
        <v>16.350935040000003</v>
      </c>
      <c r="W500" s="33">
        <v>42259.513888888891</v>
      </c>
      <c r="X500" s="34">
        <v>0.8</v>
      </c>
    </row>
    <row r="501" spans="1:24" x14ac:dyDescent="0.2">
      <c r="A501" s="19">
        <v>42226.395833333336</v>
      </c>
      <c r="B501" s="22"/>
      <c r="C501" s="22"/>
      <c r="D501" s="22"/>
      <c r="E501" s="22"/>
      <c r="F501" s="22"/>
      <c r="G501" s="22"/>
      <c r="H501" s="22">
        <v>1.7202842745098001</v>
      </c>
      <c r="I501" s="22">
        <v>0</v>
      </c>
      <c r="J501" s="22"/>
      <c r="K501" s="37"/>
      <c r="L501" s="22"/>
      <c r="M501" s="22"/>
      <c r="V501" s="32">
        <v>12.536789760000001</v>
      </c>
      <c r="W501" s="33">
        <v>42259.548611111109</v>
      </c>
      <c r="X501" s="34">
        <v>8.0000000000000007E-5</v>
      </c>
    </row>
    <row r="502" spans="1:24" x14ac:dyDescent="0.2">
      <c r="A502" s="19">
        <v>42226.40625</v>
      </c>
      <c r="B502" s="22"/>
      <c r="C502" s="22"/>
      <c r="D502" s="22"/>
      <c r="E502" s="22"/>
      <c r="F502" s="22"/>
      <c r="G502" s="22"/>
      <c r="H502" s="22">
        <v>1.708904431372545</v>
      </c>
      <c r="I502" s="22">
        <v>0</v>
      </c>
      <c r="J502" s="22"/>
      <c r="K502" s="37"/>
      <c r="L502" s="22"/>
      <c r="M502" s="22"/>
      <c r="V502" s="32">
        <v>12.536789760000001</v>
      </c>
      <c r="W502" s="33">
        <v>42259.548611111109</v>
      </c>
      <c r="X502" s="34">
        <v>8.0000000000000007E-5</v>
      </c>
    </row>
    <row r="503" spans="1:24" x14ac:dyDescent="0.2">
      <c r="A503" s="19">
        <v>42226.416666666664</v>
      </c>
      <c r="B503" s="22"/>
      <c r="C503" s="22"/>
      <c r="D503" s="22"/>
      <c r="E503" s="22"/>
      <c r="F503" s="22"/>
      <c r="G503" s="22"/>
      <c r="H503" s="22">
        <v>1.6975245882352898</v>
      </c>
      <c r="I503" s="22">
        <v>0</v>
      </c>
      <c r="J503" s="22"/>
      <c r="K503" s="37"/>
      <c r="L503" s="22"/>
      <c r="M503" s="22"/>
      <c r="V503" s="32">
        <v>147.54465792000002</v>
      </c>
      <c r="W503" s="33">
        <v>42260.375</v>
      </c>
      <c r="X503" s="34">
        <v>0.19794210000000001</v>
      </c>
    </row>
    <row r="504" spans="1:24" x14ac:dyDescent="0.2">
      <c r="A504" s="19">
        <v>42226.427083333336</v>
      </c>
      <c r="B504" s="22"/>
      <c r="C504" s="22"/>
      <c r="D504" s="22"/>
      <c r="E504" s="22"/>
      <c r="F504" s="22"/>
      <c r="G504" s="22"/>
      <c r="H504" s="22">
        <v>1.6861447450980349</v>
      </c>
      <c r="I504" s="22">
        <v>0</v>
      </c>
      <c r="J504" s="22"/>
      <c r="K504" s="37"/>
      <c r="L504" s="22"/>
      <c r="M504" s="22"/>
      <c r="V504" s="32">
        <v>151.58411136000001</v>
      </c>
      <c r="W504" s="33">
        <v>42260.384027777778</v>
      </c>
      <c r="X504" s="34">
        <v>1.2934810000000001</v>
      </c>
    </row>
    <row r="505" spans="1:24" x14ac:dyDescent="0.2">
      <c r="A505" s="19">
        <v>42226.4375</v>
      </c>
      <c r="B505" s="22"/>
      <c r="C505" s="22"/>
      <c r="D505" s="22"/>
      <c r="E505" s="22"/>
      <c r="F505" s="22"/>
      <c r="G505" s="22"/>
      <c r="H505" s="22">
        <v>1.6747649019607804</v>
      </c>
      <c r="I505" s="22">
        <v>0</v>
      </c>
      <c r="J505" s="22"/>
      <c r="K505" s="37"/>
      <c r="L505" s="22"/>
      <c r="M505" s="22"/>
      <c r="V505" s="32">
        <v>103.15895039999999</v>
      </c>
      <c r="W505" s="33">
        <v>42260.388888888891</v>
      </c>
      <c r="X505" s="34">
        <v>0.17530000000000001</v>
      </c>
    </row>
    <row r="506" spans="1:24" x14ac:dyDescent="0.2">
      <c r="A506" s="19">
        <v>42226.447916666664</v>
      </c>
      <c r="B506" s="22"/>
      <c r="C506" s="22"/>
      <c r="D506" s="22"/>
      <c r="E506" s="22"/>
      <c r="F506" s="22"/>
      <c r="G506" s="22"/>
      <c r="H506" s="22">
        <v>1.6633850588235251</v>
      </c>
      <c r="I506" s="22">
        <v>0</v>
      </c>
      <c r="J506" s="22"/>
      <c r="K506" s="37"/>
      <c r="L506" s="22"/>
      <c r="M506" s="22"/>
      <c r="V506" s="32">
        <v>103.15895039999999</v>
      </c>
      <c r="W506" s="33">
        <v>42260.388888888891</v>
      </c>
      <c r="X506" s="34">
        <v>0.8</v>
      </c>
    </row>
    <row r="507" spans="1:24" x14ac:dyDescent="0.2">
      <c r="A507" s="19">
        <v>42226.458333333336</v>
      </c>
      <c r="B507" s="22"/>
      <c r="C507" s="22"/>
      <c r="D507" s="22"/>
      <c r="E507" s="22"/>
      <c r="F507" s="22"/>
      <c r="G507" s="22"/>
      <c r="H507" s="22">
        <v>1.6520052156862699</v>
      </c>
      <c r="I507" s="22">
        <v>0</v>
      </c>
      <c r="J507" s="22"/>
      <c r="K507" s="37"/>
      <c r="L507" s="22"/>
      <c r="M507" s="22"/>
      <c r="V507" s="32">
        <v>157.55477760000002</v>
      </c>
      <c r="W507" s="33">
        <v>42260.395833333336</v>
      </c>
      <c r="X507" s="34">
        <v>0.21323329999999999</v>
      </c>
    </row>
    <row r="508" spans="1:24" x14ac:dyDescent="0.2">
      <c r="A508" s="19">
        <v>42226.46875</v>
      </c>
      <c r="B508" s="22"/>
      <c r="C508" s="22"/>
      <c r="D508" s="22"/>
      <c r="E508" s="22"/>
      <c r="F508" s="22"/>
      <c r="G508" s="22"/>
      <c r="H508" s="22">
        <v>1.6406253725490152</v>
      </c>
      <c r="I508" s="22">
        <v>0</v>
      </c>
      <c r="J508" s="22"/>
      <c r="K508" s="37"/>
      <c r="L508" s="22"/>
      <c r="M508" s="22"/>
      <c r="V508" s="32">
        <v>162.86561280000001</v>
      </c>
      <c r="W508" s="33">
        <v>42260.418055555558</v>
      </c>
      <c r="X508" s="34">
        <v>2.867353</v>
      </c>
    </row>
    <row r="509" spans="1:24" x14ac:dyDescent="0.2">
      <c r="A509" s="19">
        <v>42226.479166666664</v>
      </c>
      <c r="B509" s="22"/>
      <c r="C509" s="22"/>
      <c r="D509" s="22"/>
      <c r="E509" s="22"/>
      <c r="F509" s="22"/>
      <c r="G509" s="22"/>
      <c r="H509" s="22">
        <v>1.62924552941176</v>
      </c>
      <c r="I509" s="22">
        <v>0</v>
      </c>
      <c r="J509" s="22"/>
      <c r="K509" s="37"/>
      <c r="L509" s="22"/>
      <c r="M509" s="22"/>
      <c r="V509" s="32">
        <v>162.86561280000001</v>
      </c>
      <c r="W509" s="33">
        <v>42260.418055555558</v>
      </c>
      <c r="X509" s="34">
        <v>2.746649999999994</v>
      </c>
    </row>
    <row r="510" spans="1:24" x14ac:dyDescent="0.2">
      <c r="A510" s="19">
        <v>42226.489583333336</v>
      </c>
      <c r="B510" s="22"/>
      <c r="C510" s="22"/>
      <c r="D510" s="22"/>
      <c r="E510" s="22"/>
      <c r="F510" s="22"/>
      <c r="G510" s="22"/>
      <c r="H510" s="22">
        <v>1.6178656862745051</v>
      </c>
      <c r="I510" s="22">
        <v>0</v>
      </c>
      <c r="J510" s="22"/>
      <c r="K510" s="37"/>
      <c r="L510" s="22"/>
      <c r="M510" s="22"/>
      <c r="V510" s="32">
        <v>12.536789760000001</v>
      </c>
      <c r="W510" s="33">
        <v>42260.4375</v>
      </c>
      <c r="X510" s="34">
        <v>8.0000000000000007E-5</v>
      </c>
    </row>
    <row r="511" spans="1:24" x14ac:dyDescent="0.2">
      <c r="A511" s="19">
        <v>42226.5</v>
      </c>
      <c r="B511" s="22"/>
      <c r="C511" s="22"/>
      <c r="D511" s="22"/>
      <c r="E511" s="22"/>
      <c r="F511" s="22"/>
      <c r="G511" s="22"/>
      <c r="H511" s="22">
        <v>1.60648584313725</v>
      </c>
      <c r="I511" s="22">
        <v>0</v>
      </c>
      <c r="J511" s="22"/>
      <c r="K511" s="37"/>
      <c r="L511" s="22"/>
      <c r="M511" s="22"/>
      <c r="V511" s="32">
        <v>96.480172800000005</v>
      </c>
      <c r="W511" s="33">
        <v>42260.440972222219</v>
      </c>
      <c r="X511" s="34">
        <v>0.8</v>
      </c>
    </row>
    <row r="512" spans="1:24" x14ac:dyDescent="0.2">
      <c r="A512" s="19">
        <v>42226.510416666664</v>
      </c>
      <c r="B512" s="22"/>
      <c r="C512" s="22"/>
      <c r="D512" s="22"/>
      <c r="E512" s="22"/>
      <c r="F512" s="22"/>
      <c r="G512" s="22"/>
      <c r="H512" s="22">
        <v>1.5951059999999999</v>
      </c>
      <c r="I512" s="22">
        <v>0</v>
      </c>
      <c r="J512" s="22"/>
      <c r="K512" s="37"/>
      <c r="L512" s="22"/>
      <c r="M512" s="22"/>
      <c r="V512" s="32">
        <v>176.56113024000001</v>
      </c>
      <c r="W512" s="33">
        <v>42260.443055555559</v>
      </c>
      <c r="X512" s="34">
        <v>0.55239999999978995</v>
      </c>
    </row>
    <row r="513" spans="1:24" x14ac:dyDescent="0.2">
      <c r="A513" s="19">
        <v>42226.520833333336</v>
      </c>
      <c r="B513" s="22"/>
      <c r="C513" s="22"/>
      <c r="D513" s="22"/>
      <c r="E513" s="22"/>
      <c r="F513" s="22"/>
      <c r="G513" s="22"/>
      <c r="H513" s="22">
        <v>0</v>
      </c>
      <c r="I513" s="22">
        <v>0</v>
      </c>
      <c r="J513" s="22"/>
      <c r="K513" s="37"/>
      <c r="L513" s="22"/>
      <c r="M513" s="22"/>
      <c r="V513" s="32">
        <v>92.376345600000008</v>
      </c>
      <c r="W513" s="33">
        <v>42260.458333333336</v>
      </c>
      <c r="X513" s="34">
        <v>0.8</v>
      </c>
    </row>
    <row r="514" spans="1:24" x14ac:dyDescent="0.2">
      <c r="A514" s="19">
        <v>42226.53125</v>
      </c>
      <c r="B514" s="22"/>
      <c r="C514" s="22"/>
      <c r="D514" s="22"/>
      <c r="E514" s="22"/>
      <c r="F514" s="22"/>
      <c r="G514" s="22"/>
      <c r="H514" s="22"/>
      <c r="I514" s="22">
        <v>0</v>
      </c>
      <c r="J514" s="22"/>
      <c r="K514" s="37"/>
      <c r="L514" s="22"/>
      <c r="M514" s="22"/>
      <c r="V514" s="32">
        <v>16.350935040000003</v>
      </c>
      <c r="W514" s="33">
        <v>42260.475694444445</v>
      </c>
      <c r="X514" s="34">
        <v>0.8</v>
      </c>
    </row>
    <row r="515" spans="1:24" x14ac:dyDescent="0.2">
      <c r="A515" s="19">
        <v>42226.541666666664</v>
      </c>
      <c r="B515" s="22"/>
      <c r="C515" s="22"/>
      <c r="D515" s="22"/>
      <c r="E515" s="22"/>
      <c r="F515" s="22"/>
      <c r="G515" s="22"/>
      <c r="H515" s="22"/>
      <c r="I515" s="22">
        <v>0</v>
      </c>
      <c r="J515" s="22"/>
      <c r="K515" s="37"/>
      <c r="L515" s="22"/>
      <c r="M515" s="22"/>
      <c r="V515" s="32">
        <v>190.16008704000001</v>
      </c>
      <c r="W515" s="33">
        <v>42260.477777777778</v>
      </c>
      <c r="X515" s="34">
        <v>0.29649999999999999</v>
      </c>
    </row>
    <row r="516" spans="1:24" x14ac:dyDescent="0.2">
      <c r="A516" s="19">
        <v>42226.552083333336</v>
      </c>
      <c r="B516" s="22"/>
      <c r="C516" s="22"/>
      <c r="D516" s="22"/>
      <c r="E516" s="22"/>
      <c r="F516" s="22"/>
      <c r="G516" s="22"/>
      <c r="H516" s="22"/>
      <c r="I516" s="22">
        <v>0</v>
      </c>
      <c r="J516" s="22"/>
      <c r="K516" s="37"/>
      <c r="L516" s="39">
        <v>60.775916230366491</v>
      </c>
      <c r="M516" s="22"/>
      <c r="V516" s="32">
        <v>64.019704320000002</v>
      </c>
      <c r="W516" s="33">
        <v>42260.496527777781</v>
      </c>
      <c r="X516" s="34">
        <v>0.8</v>
      </c>
    </row>
    <row r="517" spans="1:24" x14ac:dyDescent="0.2">
      <c r="A517" s="19">
        <v>42226.5625</v>
      </c>
      <c r="B517" s="22"/>
      <c r="C517" s="22"/>
      <c r="D517" s="22"/>
      <c r="E517" s="22"/>
      <c r="F517" s="22"/>
      <c r="G517" s="22"/>
      <c r="H517" s="22"/>
      <c r="I517" s="22">
        <v>0</v>
      </c>
      <c r="J517" s="22"/>
      <c r="K517" s="37"/>
      <c r="L517" s="39">
        <v>60.775916230366491</v>
      </c>
      <c r="M517" s="22"/>
      <c r="V517" s="32">
        <v>103.15895039999999</v>
      </c>
      <c r="W517" s="33">
        <v>42261.34375</v>
      </c>
      <c r="X517" s="34">
        <v>0.311971</v>
      </c>
    </row>
    <row r="518" spans="1:24" x14ac:dyDescent="0.2">
      <c r="A518" s="19">
        <v>42226.572916666664</v>
      </c>
      <c r="B518" s="22"/>
      <c r="C518" s="22"/>
      <c r="D518" s="22"/>
      <c r="E518" s="22"/>
      <c r="F518" s="22"/>
      <c r="G518" s="22"/>
      <c r="H518" s="22"/>
      <c r="I518" s="22">
        <v>0</v>
      </c>
      <c r="J518" s="22"/>
      <c r="K518" s="37"/>
      <c r="L518" s="39">
        <v>60.775916230366491</v>
      </c>
      <c r="M518" s="22"/>
      <c r="V518" s="32">
        <v>96.480172800000005</v>
      </c>
      <c r="W518" s="33">
        <v>42261.361111111109</v>
      </c>
      <c r="X518" s="34">
        <v>0.19889129999999999</v>
      </c>
    </row>
    <row r="519" spans="1:24" x14ac:dyDescent="0.2">
      <c r="A519" s="19">
        <v>42226.583333333336</v>
      </c>
      <c r="B519" s="22"/>
      <c r="C519" s="22"/>
      <c r="D519" s="22"/>
      <c r="E519" s="22"/>
      <c r="F519" s="22"/>
      <c r="G519" s="22"/>
      <c r="H519" s="22"/>
      <c r="I519" s="22">
        <v>0</v>
      </c>
      <c r="J519" s="22"/>
      <c r="K519" s="37"/>
      <c r="L519" s="39">
        <v>60.77094240837696</v>
      </c>
      <c r="M519" s="22"/>
      <c r="V519" s="32">
        <v>96.480172800000005</v>
      </c>
      <c r="W519" s="33">
        <v>42261.361111111109</v>
      </c>
      <c r="X519" s="34">
        <v>0.19514139999999999</v>
      </c>
    </row>
    <row r="520" spans="1:24" x14ac:dyDescent="0.2">
      <c r="A520" s="19">
        <v>42226.59375</v>
      </c>
      <c r="B520" s="22"/>
      <c r="C520" s="22"/>
      <c r="D520" s="22"/>
      <c r="E520" s="22"/>
      <c r="F520" s="22"/>
      <c r="G520" s="22"/>
      <c r="H520" s="22"/>
      <c r="I520" s="22">
        <v>0</v>
      </c>
      <c r="J520" s="22"/>
      <c r="K520" s="37"/>
      <c r="L520" s="39">
        <v>60.765968586387437</v>
      </c>
      <c r="M520" s="22"/>
      <c r="V520" s="32">
        <v>147.54465792000002</v>
      </c>
      <c r="W520" s="33">
        <v>42261.379861111112</v>
      </c>
      <c r="X520" s="34">
        <v>0.4916334</v>
      </c>
    </row>
    <row r="521" spans="1:24" x14ac:dyDescent="0.2">
      <c r="A521" s="19">
        <v>42226.604166666664</v>
      </c>
      <c r="B521" s="22"/>
      <c r="C521" s="22"/>
      <c r="D521" s="22"/>
      <c r="E521" s="22"/>
      <c r="F521" s="22"/>
      <c r="G521" s="22"/>
      <c r="H521" s="22"/>
      <c r="I521" s="22">
        <v>0</v>
      </c>
      <c r="J521" s="22"/>
      <c r="K521" s="37"/>
      <c r="L521" s="39">
        <v>60.760994764397907</v>
      </c>
      <c r="M521" s="22"/>
      <c r="V521" s="32">
        <v>92.376345600000008</v>
      </c>
      <c r="W521" s="33">
        <v>42261.381944444445</v>
      </c>
      <c r="X521" s="34">
        <v>0.49881900000000001</v>
      </c>
    </row>
    <row r="522" spans="1:24" x14ac:dyDescent="0.2">
      <c r="A522" s="19">
        <v>42226.614583333336</v>
      </c>
      <c r="B522" s="22"/>
      <c r="C522" s="22"/>
      <c r="D522" s="22"/>
      <c r="E522" s="22"/>
      <c r="F522" s="22"/>
      <c r="G522" s="22"/>
      <c r="H522" s="22"/>
      <c r="I522" s="22">
        <v>0</v>
      </c>
      <c r="J522" s="22"/>
      <c r="K522" s="37"/>
      <c r="L522" s="39">
        <v>61.517015706806284</v>
      </c>
      <c r="M522" s="22"/>
      <c r="V522" s="32">
        <v>151.58411136000001</v>
      </c>
      <c r="W522" s="33">
        <v>42261.394444444442</v>
      </c>
      <c r="X522" s="34">
        <v>0.1912624</v>
      </c>
    </row>
    <row r="523" spans="1:24" x14ac:dyDescent="0.2">
      <c r="A523" s="19">
        <v>42226.625</v>
      </c>
      <c r="B523" s="22"/>
      <c r="C523" s="22"/>
      <c r="D523" s="22"/>
      <c r="E523" s="22"/>
      <c r="F523" s="22"/>
      <c r="G523" s="22"/>
      <c r="H523" s="22"/>
      <c r="I523" s="22">
        <v>0</v>
      </c>
      <c r="J523" s="22"/>
      <c r="K523" s="37"/>
      <c r="L523" s="39">
        <v>62.263089005235607</v>
      </c>
      <c r="M523" s="22"/>
      <c r="V523" s="32">
        <v>64.019704320000002</v>
      </c>
      <c r="W523" s="33">
        <v>42261.40625</v>
      </c>
      <c r="X523" s="34">
        <v>1.5530999999999999</v>
      </c>
    </row>
    <row r="524" spans="1:24" x14ac:dyDescent="0.2">
      <c r="A524" s="19">
        <v>42226.635416666664</v>
      </c>
      <c r="B524" s="22"/>
      <c r="C524" s="22"/>
      <c r="D524" s="22"/>
      <c r="E524" s="22"/>
      <c r="F524" s="22"/>
      <c r="G524" s="22"/>
      <c r="H524" s="22"/>
      <c r="I524" s="22">
        <v>0</v>
      </c>
      <c r="J524" s="22"/>
      <c r="K524" s="37"/>
      <c r="L524" s="39">
        <v>62.999214659685869</v>
      </c>
      <c r="M524" s="22"/>
      <c r="V524" s="32">
        <v>157.55477760000002</v>
      </c>
      <c r="W524" s="33">
        <v>42261.416666666664</v>
      </c>
      <c r="X524" s="34">
        <v>0.181132999999987</v>
      </c>
    </row>
    <row r="525" spans="1:24" x14ac:dyDescent="0.2">
      <c r="A525" s="19">
        <v>42226.645833333336</v>
      </c>
      <c r="B525" s="22"/>
      <c r="C525" s="22"/>
      <c r="D525" s="22"/>
      <c r="E525" s="22"/>
      <c r="F525" s="22"/>
      <c r="G525" s="22"/>
      <c r="H525" s="22"/>
      <c r="I525" s="22">
        <v>0</v>
      </c>
      <c r="J525" s="22"/>
      <c r="K525" s="37"/>
      <c r="L525" s="39">
        <v>63.72041884816754</v>
      </c>
      <c r="M525" s="22"/>
      <c r="V525" s="32">
        <v>162.86561280000001</v>
      </c>
      <c r="W525" s="33">
        <v>42261.438888888886</v>
      </c>
      <c r="X525" s="34">
        <v>2.1227200000000002</v>
      </c>
    </row>
    <row r="526" spans="1:24" x14ac:dyDescent="0.2">
      <c r="A526" s="19">
        <v>42226.65625</v>
      </c>
      <c r="B526" s="22"/>
      <c r="C526" s="22"/>
      <c r="D526" s="22"/>
      <c r="E526" s="22"/>
      <c r="F526" s="22"/>
      <c r="G526" s="22"/>
      <c r="H526" s="22"/>
      <c r="I526" s="22">
        <v>0</v>
      </c>
      <c r="J526" s="22"/>
      <c r="K526" s="37"/>
      <c r="L526" s="39">
        <v>64.426701570680635</v>
      </c>
      <c r="M526" s="22"/>
      <c r="V526" s="32">
        <v>162.86561280000001</v>
      </c>
      <c r="W526" s="33">
        <v>42261.438888888886</v>
      </c>
      <c r="X526" s="34">
        <v>2.8463820000000002</v>
      </c>
    </row>
    <row r="527" spans="1:24" x14ac:dyDescent="0.2">
      <c r="A527" s="19">
        <v>42226.666666666664</v>
      </c>
      <c r="B527" s="22"/>
      <c r="C527" s="22"/>
      <c r="D527" s="22"/>
      <c r="E527" s="22"/>
      <c r="F527" s="22"/>
      <c r="G527" s="22"/>
      <c r="H527" s="22"/>
      <c r="I527" s="22">
        <v>0</v>
      </c>
      <c r="J527" s="22"/>
      <c r="K527" s="37"/>
      <c r="L527" s="39">
        <v>65.108115183246071</v>
      </c>
      <c r="M527" s="22"/>
      <c r="V527" s="32">
        <v>176.56113024000001</v>
      </c>
      <c r="W527" s="33">
        <v>42261.461805555555</v>
      </c>
      <c r="X527" s="34">
        <v>1.9359999999999999</v>
      </c>
    </row>
    <row r="528" spans="1:24" x14ac:dyDescent="0.2">
      <c r="A528" s="19">
        <v>42226.677083333336</v>
      </c>
      <c r="B528" s="22"/>
      <c r="C528" s="22"/>
      <c r="D528" s="22"/>
      <c r="E528" s="22"/>
      <c r="F528" s="22"/>
      <c r="G528" s="22"/>
      <c r="H528" s="22"/>
      <c r="I528" s="22"/>
      <c r="J528" s="22"/>
      <c r="K528" s="37"/>
      <c r="L528" s="39">
        <v>65.764659685863876</v>
      </c>
      <c r="M528" s="22"/>
      <c r="V528" s="32">
        <v>190.16008704000001</v>
      </c>
      <c r="W528" s="33">
        <v>42261.5</v>
      </c>
      <c r="X528" s="34">
        <v>0.26648100000000002</v>
      </c>
    </row>
    <row r="529" spans="1:24" x14ac:dyDescent="0.2">
      <c r="A529" s="19">
        <v>42226.6875</v>
      </c>
      <c r="B529" s="22"/>
      <c r="C529" s="22"/>
      <c r="D529" s="22"/>
      <c r="E529" s="22"/>
      <c r="F529" s="22"/>
      <c r="G529" s="22"/>
      <c r="H529" s="22"/>
      <c r="I529" s="22"/>
      <c r="J529" s="22"/>
      <c r="K529" s="37"/>
      <c r="L529" s="39">
        <v>66.391361256544513</v>
      </c>
      <c r="M529" s="22"/>
      <c r="V529" s="32">
        <v>190.16008704000001</v>
      </c>
      <c r="W529" s="33">
        <v>42262.451388888891</v>
      </c>
      <c r="X529" s="34">
        <v>0.55111149999999998</v>
      </c>
    </row>
    <row r="530" spans="1:24" x14ac:dyDescent="0.2">
      <c r="A530" s="19">
        <v>42226.697916666664</v>
      </c>
      <c r="B530" s="22"/>
      <c r="C530" s="22"/>
      <c r="D530" s="22"/>
      <c r="E530" s="22"/>
      <c r="F530" s="22"/>
      <c r="G530" s="22"/>
      <c r="H530" s="22"/>
      <c r="I530" s="22"/>
      <c r="J530" s="22"/>
      <c r="K530" s="37"/>
      <c r="L530" s="39">
        <v>66.988219895287969</v>
      </c>
      <c r="M530" s="22"/>
      <c r="V530" s="32">
        <v>147.54465792000002</v>
      </c>
      <c r="W530" s="33">
        <v>42262.453472222223</v>
      </c>
      <c r="X530" s="34">
        <v>0.71699999999980002</v>
      </c>
    </row>
    <row r="531" spans="1:24" x14ac:dyDescent="0.2">
      <c r="A531" s="19">
        <v>42226.708333333336</v>
      </c>
      <c r="B531" s="22"/>
      <c r="C531" s="22"/>
      <c r="D531" s="22"/>
      <c r="E531" s="22"/>
      <c r="F531" s="22"/>
      <c r="G531" s="22"/>
      <c r="H531" s="22"/>
      <c r="I531" s="22"/>
      <c r="J531" s="22"/>
      <c r="K531" s="37"/>
      <c r="L531" s="39">
        <v>67.545287958115196</v>
      </c>
      <c r="M531" s="22"/>
      <c r="V531" s="32">
        <v>151.58411136000001</v>
      </c>
      <c r="W531" s="33">
        <v>42262.472916666666</v>
      </c>
      <c r="X531" s="34">
        <v>0.18456120000000001</v>
      </c>
    </row>
    <row r="532" spans="1:24" x14ac:dyDescent="0.2">
      <c r="A532" s="19">
        <v>42226.71875</v>
      </c>
      <c r="B532" s="22"/>
      <c r="C532" s="22"/>
      <c r="D532" s="22"/>
      <c r="E532" s="22"/>
      <c r="F532" s="22"/>
      <c r="G532" s="22"/>
      <c r="H532" s="22"/>
      <c r="I532" s="22"/>
      <c r="J532" s="22"/>
      <c r="K532" s="37"/>
      <c r="L532" s="39">
        <v>68.062565445026195</v>
      </c>
      <c r="M532" s="22"/>
      <c r="V532" s="32">
        <v>157.55477760000002</v>
      </c>
      <c r="W532" s="33">
        <v>42262.491666666669</v>
      </c>
      <c r="X532" s="34">
        <v>0.17847160000000001</v>
      </c>
    </row>
    <row r="533" spans="1:24" x14ac:dyDescent="0.2">
      <c r="A533" s="19">
        <v>42226.729166666664</v>
      </c>
      <c r="B533" s="22"/>
      <c r="C533" s="22"/>
      <c r="D533" s="22"/>
      <c r="E533" s="22"/>
      <c r="F533" s="22"/>
      <c r="G533" s="22"/>
      <c r="H533" s="22"/>
      <c r="I533" s="22"/>
      <c r="J533" s="22"/>
      <c r="K533" s="37"/>
      <c r="L533" s="39">
        <v>68.545026178010488</v>
      </c>
      <c r="M533" s="22"/>
      <c r="V533" s="32">
        <v>176.56113024000001</v>
      </c>
      <c r="W533" s="33">
        <v>42262.503472222219</v>
      </c>
      <c r="X533" s="34">
        <v>0.37383450000000001</v>
      </c>
    </row>
    <row r="534" spans="1:24" x14ac:dyDescent="0.2">
      <c r="A534" s="19">
        <v>42226.739583333336</v>
      </c>
      <c r="B534" s="22"/>
      <c r="C534" s="22"/>
      <c r="D534" s="22"/>
      <c r="E534" s="22"/>
      <c r="F534" s="22"/>
      <c r="G534" s="22"/>
      <c r="H534" s="22"/>
      <c r="I534" s="22"/>
      <c r="J534" s="22"/>
      <c r="K534" s="37"/>
      <c r="L534" s="39">
        <v>68.992670157068076</v>
      </c>
      <c r="M534" s="22"/>
      <c r="V534" s="32">
        <v>162.86561280000001</v>
      </c>
      <c r="W534" s="33">
        <v>42262.51458333333</v>
      </c>
      <c r="X534" s="34">
        <v>0.21429229999999999</v>
      </c>
    </row>
    <row r="535" spans="1:24" x14ac:dyDescent="0.2">
      <c r="A535" s="19">
        <v>42226.75</v>
      </c>
      <c r="B535" s="22"/>
      <c r="C535" s="22"/>
      <c r="D535" s="22"/>
      <c r="E535" s="22"/>
      <c r="F535" s="22"/>
      <c r="G535" s="22"/>
      <c r="H535" s="22"/>
      <c r="I535" s="22"/>
      <c r="J535" s="22"/>
      <c r="K535" s="37"/>
      <c r="L535" s="39">
        <v>69.395549738219913</v>
      </c>
      <c r="M535" s="22"/>
      <c r="V535" s="32">
        <v>162.86561280000001</v>
      </c>
      <c r="W535" s="33">
        <v>42262.51458333333</v>
      </c>
      <c r="X535" s="34">
        <v>0.21712500000000001</v>
      </c>
    </row>
    <row r="536" spans="1:24" x14ac:dyDescent="0.2">
      <c r="A536" s="19">
        <v>42226.760416666664</v>
      </c>
      <c r="B536" s="22"/>
      <c r="C536" s="22"/>
      <c r="D536" s="22"/>
      <c r="E536" s="22"/>
      <c r="F536" s="22"/>
      <c r="G536" s="22"/>
      <c r="H536" s="22"/>
      <c r="I536" s="22"/>
      <c r="J536" s="22"/>
      <c r="K536" s="37"/>
      <c r="L536" s="39">
        <v>69.753664921465983</v>
      </c>
      <c r="M536" s="22"/>
      <c r="V536" s="32">
        <v>176.56113024000001</v>
      </c>
      <c r="W536" s="33">
        <v>42263.381944444445</v>
      </c>
      <c r="X536" s="34">
        <v>0.44956269999999998</v>
      </c>
    </row>
    <row r="537" spans="1:24" x14ac:dyDescent="0.2">
      <c r="A537" s="19">
        <v>42226.770833333336</v>
      </c>
      <c r="B537" s="22"/>
      <c r="C537" s="22"/>
      <c r="D537" s="22"/>
      <c r="E537" s="22"/>
      <c r="F537" s="22"/>
      <c r="G537" s="22"/>
      <c r="H537" s="22"/>
      <c r="I537" s="22"/>
      <c r="J537" s="22"/>
      <c r="K537" s="37"/>
      <c r="L537" s="39">
        <v>70.052094240837718</v>
      </c>
      <c r="M537" s="22"/>
      <c r="V537" s="32">
        <v>147.54465792000002</v>
      </c>
      <c r="W537" s="33">
        <v>42263.408333333333</v>
      </c>
      <c r="X537" s="34">
        <v>0.1729513</v>
      </c>
    </row>
    <row r="538" spans="1:24" x14ac:dyDescent="0.2">
      <c r="A538" s="19">
        <v>42226.78125</v>
      </c>
      <c r="B538" s="22"/>
      <c r="C538" s="22"/>
      <c r="D538" s="22"/>
      <c r="E538" s="22"/>
      <c r="F538" s="22"/>
      <c r="G538" s="22"/>
      <c r="H538" s="22"/>
      <c r="I538" s="22"/>
      <c r="J538" s="22"/>
      <c r="K538" s="37"/>
      <c r="L538" s="39">
        <v>70.290837696335103</v>
      </c>
      <c r="M538" s="22"/>
      <c r="V538" s="32">
        <v>151.58411136000001</v>
      </c>
      <c r="W538" s="33">
        <v>42263.423611111109</v>
      </c>
      <c r="X538" s="34">
        <v>0.193992</v>
      </c>
    </row>
    <row r="539" spans="1:24" x14ac:dyDescent="0.2">
      <c r="A539" s="19">
        <v>42226.791666666664</v>
      </c>
      <c r="B539" s="22"/>
      <c r="C539" s="22"/>
      <c r="D539" s="22"/>
      <c r="E539" s="22"/>
      <c r="F539" s="22"/>
      <c r="G539" s="22"/>
      <c r="H539" s="22"/>
      <c r="I539" s="22"/>
      <c r="J539" s="22"/>
      <c r="K539" s="37"/>
      <c r="L539" s="39">
        <v>70.454973821989554</v>
      </c>
      <c r="M539" s="22"/>
      <c r="V539" s="32">
        <v>157.55477760000002</v>
      </c>
      <c r="W539" s="33">
        <v>42263.441666666666</v>
      </c>
      <c r="X539" s="34">
        <v>0.74824999999999997</v>
      </c>
    </row>
    <row r="540" spans="1:24" x14ac:dyDescent="0.2">
      <c r="A540" s="19">
        <v>42226.802083333336</v>
      </c>
      <c r="B540" s="22"/>
      <c r="C540" s="22"/>
      <c r="D540" s="22"/>
      <c r="E540" s="22"/>
      <c r="F540" s="22"/>
      <c r="G540" s="22"/>
      <c r="H540" s="22"/>
      <c r="I540" s="22"/>
      <c r="J540" s="22"/>
      <c r="K540" s="37"/>
      <c r="L540" s="39">
        <v>70.544502617801072</v>
      </c>
      <c r="M540" s="22"/>
      <c r="V540" s="32">
        <v>190.16008704000001</v>
      </c>
      <c r="W540" s="33">
        <v>42263.451388888891</v>
      </c>
      <c r="X540" s="34">
        <v>0.194798</v>
      </c>
    </row>
    <row r="541" spans="1:24" x14ac:dyDescent="0.2">
      <c r="A541" s="19">
        <v>42226.8125</v>
      </c>
      <c r="B541" s="22"/>
      <c r="C541" s="22"/>
      <c r="D541" s="22"/>
      <c r="E541" s="22"/>
      <c r="F541" s="22"/>
      <c r="G541" s="22"/>
      <c r="H541" s="22"/>
      <c r="I541" s="22"/>
      <c r="J541" s="22"/>
      <c r="K541" s="37"/>
      <c r="L541" s="39">
        <v>70.594240837696361</v>
      </c>
      <c r="M541" s="22"/>
      <c r="V541" s="32">
        <v>162.86561280000001</v>
      </c>
      <c r="W541" s="33">
        <v>42263.470138888886</v>
      </c>
      <c r="X541" s="34">
        <v>0.26963300000000001</v>
      </c>
    </row>
    <row r="542" spans="1:24" x14ac:dyDescent="0.2">
      <c r="A542" s="19">
        <v>42226.822916666664</v>
      </c>
      <c r="B542" s="22"/>
      <c r="C542" s="22"/>
      <c r="D542" s="22"/>
      <c r="E542" s="22"/>
      <c r="F542" s="22"/>
      <c r="G542" s="22"/>
      <c r="H542" s="22"/>
      <c r="I542" s="22"/>
      <c r="J542" s="22"/>
      <c r="K542" s="37"/>
      <c r="L542" s="39">
        <v>70.604188481675422</v>
      </c>
      <c r="M542" s="22"/>
      <c r="V542" s="32">
        <v>162.86561280000001</v>
      </c>
      <c r="W542" s="33">
        <v>42263.470138888886</v>
      </c>
      <c r="X542" s="34">
        <v>0.26513189999999998</v>
      </c>
    </row>
    <row r="543" spans="1:24" x14ac:dyDescent="0.2">
      <c r="A543" s="19">
        <v>42226.833333333336</v>
      </c>
      <c r="B543" s="22"/>
      <c r="C543" s="22"/>
      <c r="D543" s="22"/>
      <c r="E543" s="22"/>
      <c r="F543" s="22"/>
      <c r="G543" s="22"/>
      <c r="H543" s="22"/>
      <c r="I543" s="22"/>
      <c r="J543" s="22"/>
      <c r="K543" s="37"/>
      <c r="L543" s="39">
        <v>70.609162303664945</v>
      </c>
      <c r="M543" s="22"/>
      <c r="V543" s="32">
        <v>176.56113024000001</v>
      </c>
      <c r="W543" s="33">
        <v>42264.368055555555</v>
      </c>
      <c r="X543" s="34">
        <v>0.24977189999999999</v>
      </c>
    </row>
    <row r="544" spans="1:24" x14ac:dyDescent="0.2">
      <c r="A544" s="19">
        <v>42226.84375</v>
      </c>
      <c r="B544" s="22"/>
      <c r="C544" s="22"/>
      <c r="D544" s="22"/>
      <c r="E544" s="22"/>
      <c r="F544" s="22"/>
      <c r="G544" s="22"/>
      <c r="H544" s="22"/>
      <c r="I544" s="22"/>
      <c r="J544" s="22"/>
      <c r="K544" s="37"/>
      <c r="L544" s="39">
        <v>70.609162303664945</v>
      </c>
      <c r="M544" s="22"/>
      <c r="V544" s="32">
        <v>157.55477760000002</v>
      </c>
      <c r="W544" s="33">
        <v>42264.376388888886</v>
      </c>
      <c r="X544" s="34">
        <v>0.1946224</v>
      </c>
    </row>
    <row r="545" spans="1:24" x14ac:dyDescent="0.2">
      <c r="A545" s="19">
        <v>42226.854166666664</v>
      </c>
      <c r="B545" s="22"/>
      <c r="C545" s="22"/>
      <c r="D545" s="22"/>
      <c r="E545" s="22"/>
      <c r="F545" s="22"/>
      <c r="G545" s="22"/>
      <c r="H545" s="22"/>
      <c r="I545" s="22"/>
      <c r="J545" s="22"/>
      <c r="K545" s="37"/>
      <c r="L545" s="39">
        <v>70.589267015706838</v>
      </c>
      <c r="M545" s="22"/>
      <c r="V545" s="32">
        <v>147.54465792000002</v>
      </c>
      <c r="W545" s="33">
        <v>42264.42083333333</v>
      </c>
      <c r="X545" s="34">
        <v>0.22894200000000001</v>
      </c>
    </row>
    <row r="546" spans="1:24" x14ac:dyDescent="0.2">
      <c r="A546" s="19">
        <v>42226.864583333336</v>
      </c>
      <c r="B546" s="22"/>
      <c r="C546" s="22"/>
      <c r="D546" s="22"/>
      <c r="E546" s="22"/>
      <c r="F546" s="22"/>
      <c r="G546" s="22"/>
      <c r="H546" s="22"/>
      <c r="I546" s="22"/>
      <c r="J546" s="22"/>
      <c r="K546" s="37"/>
      <c r="L546" s="39">
        <v>70.549476439790595</v>
      </c>
      <c r="M546" s="22"/>
      <c r="V546" s="32">
        <v>190.16008704000001</v>
      </c>
      <c r="W546" s="33">
        <v>42264.430555555555</v>
      </c>
      <c r="X546" s="34">
        <v>0.24458160000000001</v>
      </c>
    </row>
    <row r="547" spans="1:24" x14ac:dyDescent="0.2">
      <c r="A547" s="19">
        <v>42226.875</v>
      </c>
      <c r="B547" s="22"/>
      <c r="C547" s="22"/>
      <c r="D547" s="22"/>
      <c r="E547" s="22"/>
      <c r="F547" s="22"/>
      <c r="G547" s="22"/>
      <c r="H547" s="22"/>
      <c r="I547" s="22"/>
      <c r="J547" s="22"/>
      <c r="K547" s="37"/>
      <c r="L547" s="39">
        <v>70.484816753926722</v>
      </c>
      <c r="M547" s="22"/>
      <c r="V547" s="32">
        <v>151.58411136000001</v>
      </c>
      <c r="W547" s="33">
        <v>42264.441666666666</v>
      </c>
      <c r="X547" s="34">
        <v>0.61183160000000003</v>
      </c>
    </row>
    <row r="548" spans="1:24" x14ac:dyDescent="0.2">
      <c r="A548" s="19">
        <v>42226.885416666664</v>
      </c>
      <c r="B548" s="22"/>
      <c r="C548" s="22"/>
      <c r="D548" s="22"/>
      <c r="E548" s="22"/>
      <c r="F548" s="22"/>
      <c r="G548" s="22"/>
      <c r="H548" s="22"/>
      <c r="I548" s="22"/>
      <c r="J548" s="22"/>
      <c r="K548" s="37"/>
      <c r="L548" s="39">
        <v>70.395287958115205</v>
      </c>
      <c r="M548" s="22"/>
      <c r="V548" s="32">
        <v>162.86561280000001</v>
      </c>
      <c r="W548" s="33">
        <v>42264.464583333334</v>
      </c>
      <c r="X548" s="34">
        <v>0.18165229999999999</v>
      </c>
    </row>
    <row r="549" spans="1:24" x14ac:dyDescent="0.2">
      <c r="A549" s="19">
        <v>42226.895833333336</v>
      </c>
      <c r="B549" s="22"/>
      <c r="C549" s="22"/>
      <c r="D549" s="22"/>
      <c r="E549" s="22"/>
      <c r="F549" s="22"/>
      <c r="G549" s="22"/>
      <c r="H549" s="22"/>
      <c r="I549" s="22"/>
      <c r="J549" s="22"/>
      <c r="K549" s="37"/>
      <c r="L549" s="39">
        <v>70.270942408376982</v>
      </c>
      <c r="M549" s="22"/>
      <c r="V549" s="32">
        <v>162.86561280000001</v>
      </c>
      <c r="W549" s="33">
        <v>42264.464583333334</v>
      </c>
      <c r="X549" s="34">
        <v>0.184831</v>
      </c>
    </row>
    <row r="550" spans="1:24" x14ac:dyDescent="0.2">
      <c r="A550" s="19">
        <v>42226.90625</v>
      </c>
      <c r="B550" s="22"/>
      <c r="C550" s="22"/>
      <c r="D550" s="22"/>
      <c r="E550" s="22"/>
      <c r="F550" s="22"/>
      <c r="G550" s="22"/>
      <c r="H550" s="22"/>
      <c r="I550" s="22"/>
      <c r="J550" s="22"/>
      <c r="K550" s="37"/>
      <c r="L550" s="39">
        <v>70.111780104712068</v>
      </c>
      <c r="M550" s="22"/>
      <c r="V550" s="32">
        <v>16.350935040000003</v>
      </c>
      <c r="W550" s="33">
        <v>42264.559027777781</v>
      </c>
      <c r="X550" s="34">
        <v>4.9197610000000003</v>
      </c>
    </row>
    <row r="551" spans="1:24" x14ac:dyDescent="0.2">
      <c r="A551" s="19">
        <v>42226.916666666664</v>
      </c>
      <c r="B551" s="22"/>
      <c r="C551" s="22"/>
      <c r="D551" s="22"/>
      <c r="E551" s="22"/>
      <c r="F551" s="22"/>
      <c r="G551" s="22"/>
      <c r="H551" s="22"/>
      <c r="I551" s="22"/>
      <c r="J551" s="22"/>
      <c r="K551" s="37"/>
      <c r="L551" s="39">
        <v>69.912827225130911</v>
      </c>
      <c r="M551" s="22"/>
      <c r="V551" s="32">
        <v>12.536789760000001</v>
      </c>
      <c r="W551" s="33">
        <v>42264.597222222219</v>
      </c>
      <c r="X551" s="34">
        <v>24.530899999999995</v>
      </c>
    </row>
    <row r="552" spans="1:24" x14ac:dyDescent="0.2">
      <c r="A552" s="19">
        <v>42226.927083333336</v>
      </c>
      <c r="B552" s="22"/>
      <c r="C552" s="22"/>
      <c r="D552" s="22"/>
      <c r="E552" s="22"/>
      <c r="F552" s="22"/>
      <c r="G552" s="22"/>
      <c r="H552" s="22"/>
      <c r="I552" s="22"/>
      <c r="J552" s="22"/>
      <c r="K552" s="37"/>
      <c r="L552" s="39">
        <v>69.674083769633526</v>
      </c>
      <c r="M552" s="22"/>
      <c r="V552" s="32">
        <v>147.54465792000002</v>
      </c>
      <c r="W552" s="33">
        <v>42265.340277777781</v>
      </c>
      <c r="X552" s="34">
        <v>0.16983100000000001</v>
      </c>
    </row>
    <row r="553" spans="1:24" x14ac:dyDescent="0.2">
      <c r="A553" s="19">
        <v>42226.9375</v>
      </c>
      <c r="B553" s="22"/>
      <c r="C553" s="22"/>
      <c r="D553" s="22"/>
      <c r="E553" s="22"/>
      <c r="F553" s="22"/>
      <c r="G553" s="22"/>
      <c r="H553" s="22"/>
      <c r="I553" s="22"/>
      <c r="J553" s="22"/>
      <c r="K553" s="37"/>
      <c r="L553" s="39">
        <v>69.40052356020945</v>
      </c>
      <c r="M553" s="22"/>
      <c r="V553" s="32">
        <v>103.15895039999999</v>
      </c>
      <c r="W553" s="33">
        <v>42265.350694444445</v>
      </c>
      <c r="X553" s="34">
        <v>0.16854350000000001</v>
      </c>
    </row>
    <row r="554" spans="1:24" x14ac:dyDescent="0.2">
      <c r="A554" s="19">
        <v>42226.947916666664</v>
      </c>
      <c r="B554" s="22"/>
      <c r="C554" s="22"/>
      <c r="D554" s="22"/>
      <c r="E554" s="22"/>
      <c r="F554" s="22"/>
      <c r="G554" s="22"/>
      <c r="H554" s="22"/>
      <c r="I554" s="22"/>
      <c r="J554" s="22"/>
      <c r="K554" s="37"/>
      <c r="L554" s="39">
        <v>69.092146596858655</v>
      </c>
      <c r="M554" s="22"/>
      <c r="V554" s="32">
        <v>96.480172800000005</v>
      </c>
      <c r="W554" s="33">
        <v>42265.368055555555</v>
      </c>
      <c r="X554" s="34">
        <v>0.2493126</v>
      </c>
    </row>
    <row r="555" spans="1:24" x14ac:dyDescent="0.2">
      <c r="A555" s="19">
        <v>42226.958333333336</v>
      </c>
      <c r="B555" s="22"/>
      <c r="C555" s="22"/>
      <c r="D555" s="22"/>
      <c r="E555" s="22"/>
      <c r="F555" s="22"/>
      <c r="G555" s="22"/>
      <c r="H555" s="22"/>
      <c r="I555" s="22"/>
      <c r="J555" s="22"/>
      <c r="K555" s="37"/>
      <c r="L555" s="39">
        <v>68.748952879581168</v>
      </c>
      <c r="M555" s="22"/>
      <c r="V555" s="32">
        <v>157.55477760000002</v>
      </c>
      <c r="W555" s="33">
        <v>42265.371527777781</v>
      </c>
      <c r="X555" s="34">
        <v>0.1748314</v>
      </c>
    </row>
    <row r="556" spans="1:24" x14ac:dyDescent="0.2">
      <c r="A556" s="19">
        <v>42226.96875</v>
      </c>
      <c r="B556" s="22"/>
      <c r="C556" s="22"/>
      <c r="D556" s="22"/>
      <c r="E556" s="22"/>
      <c r="F556" s="22"/>
      <c r="G556" s="22"/>
      <c r="H556" s="22"/>
      <c r="I556" s="22"/>
      <c r="J556" s="22"/>
      <c r="K556" s="37"/>
      <c r="L556" s="39">
        <v>68.370942408376976</v>
      </c>
      <c r="M556" s="22"/>
      <c r="V556" s="32">
        <v>92.376345600000008</v>
      </c>
      <c r="W556" s="33">
        <v>42265.385416666664</v>
      </c>
      <c r="X556" s="34">
        <v>0.44219000000000003</v>
      </c>
    </row>
    <row r="557" spans="1:24" x14ac:dyDescent="0.2">
      <c r="A557" s="19">
        <v>42226.979166666664</v>
      </c>
      <c r="B557" s="22"/>
      <c r="C557" s="22"/>
      <c r="D557" s="22"/>
      <c r="E557" s="22"/>
      <c r="F557" s="22"/>
      <c r="G557" s="22"/>
      <c r="H557" s="22"/>
      <c r="I557" s="22"/>
      <c r="J557" s="22"/>
      <c r="K557" s="37"/>
      <c r="L557" s="39">
        <v>67.963089005235616</v>
      </c>
      <c r="M557" s="22"/>
      <c r="V557" s="32">
        <v>92.376345600000008</v>
      </c>
      <c r="W557" s="33">
        <v>42265.385416666664</v>
      </c>
      <c r="X557" s="34">
        <v>0.42351699999999998</v>
      </c>
    </row>
    <row r="558" spans="1:24" x14ac:dyDescent="0.2">
      <c r="A558" s="19">
        <v>42226.989583333336</v>
      </c>
      <c r="B558" s="22"/>
      <c r="C558" s="22"/>
      <c r="D558" s="22"/>
      <c r="E558" s="22"/>
      <c r="F558" s="22"/>
      <c r="G558" s="22"/>
      <c r="H558" s="22"/>
      <c r="I558" s="22"/>
      <c r="J558" s="22"/>
      <c r="K558" s="37"/>
      <c r="L558" s="39">
        <v>67.525392670157075</v>
      </c>
      <c r="M558" s="22"/>
      <c r="V558" s="32">
        <v>64.019704320000002</v>
      </c>
      <c r="W558" s="33">
        <v>42265.409722222219</v>
      </c>
      <c r="X558" s="34">
        <v>0.84975615999999998</v>
      </c>
    </row>
    <row r="559" spans="1:24" x14ac:dyDescent="0.2">
      <c r="A559" s="19">
        <v>42227</v>
      </c>
      <c r="B559" s="22"/>
      <c r="C559" s="22"/>
      <c r="D559" s="22"/>
      <c r="E559" s="22"/>
      <c r="F559" s="22"/>
      <c r="G559" s="22"/>
      <c r="H559" s="22"/>
      <c r="I559" s="22"/>
      <c r="J559" s="22"/>
      <c r="K559" s="37"/>
      <c r="L559" s="39">
        <v>67.062827225130903</v>
      </c>
      <c r="M559" s="22"/>
      <c r="V559" s="32">
        <v>151.58411136000001</v>
      </c>
      <c r="W559" s="33">
        <v>42265.413194444445</v>
      </c>
      <c r="X559" s="34">
        <v>0.16961327000000001</v>
      </c>
    </row>
    <row r="560" spans="1:24" x14ac:dyDescent="0.2">
      <c r="A560" s="19">
        <v>42227.010416666664</v>
      </c>
      <c r="B560" s="22"/>
      <c r="C560" s="22"/>
      <c r="D560" s="22"/>
      <c r="E560" s="22"/>
      <c r="F560" s="22"/>
      <c r="G560" s="22"/>
      <c r="H560" s="22"/>
      <c r="I560" s="22"/>
      <c r="J560" s="22"/>
      <c r="K560" s="37"/>
      <c r="L560" s="39">
        <v>66.575392670157072</v>
      </c>
      <c r="M560" s="22"/>
      <c r="V560" s="32">
        <v>162.86561280000001</v>
      </c>
      <c r="W560" s="33">
        <v>42265.454861111109</v>
      </c>
      <c r="X560" s="34">
        <v>0.22954334000000001</v>
      </c>
    </row>
    <row r="561" spans="1:24" x14ac:dyDescent="0.2">
      <c r="A561" s="19">
        <v>42227.020833333336</v>
      </c>
      <c r="B561" s="22"/>
      <c r="C561" s="22"/>
      <c r="D561" s="22"/>
      <c r="E561" s="22"/>
      <c r="F561" s="22"/>
      <c r="G561" s="22"/>
      <c r="H561" s="22"/>
      <c r="I561" s="22"/>
      <c r="J561" s="22"/>
      <c r="K561" s="37"/>
      <c r="L561" s="39">
        <v>66.068062827225148</v>
      </c>
      <c r="M561" s="22"/>
      <c r="V561" s="32">
        <v>162.86561280000001</v>
      </c>
      <c r="W561" s="33">
        <v>42265.454861111109</v>
      </c>
      <c r="X561" s="34">
        <v>0.25665900000000003</v>
      </c>
    </row>
    <row r="562" spans="1:24" x14ac:dyDescent="0.2">
      <c r="A562" s="19">
        <v>42227.03125</v>
      </c>
      <c r="B562" s="22"/>
      <c r="C562" s="22"/>
      <c r="D562" s="22"/>
      <c r="E562" s="22"/>
      <c r="F562" s="22"/>
      <c r="G562" s="22"/>
      <c r="H562" s="22"/>
      <c r="I562" s="22"/>
      <c r="J562" s="22"/>
      <c r="K562" s="37"/>
      <c r="L562" s="39">
        <v>65.540837696335089</v>
      </c>
      <c r="M562" s="22"/>
      <c r="V562" s="32">
        <v>176.56113024000001</v>
      </c>
      <c r="W562" s="33">
        <v>42265.479166666664</v>
      </c>
      <c r="X562" s="34">
        <v>0.27272099999999999</v>
      </c>
    </row>
    <row r="563" spans="1:24" x14ac:dyDescent="0.2">
      <c r="A563" s="19">
        <v>42227.041666666664</v>
      </c>
      <c r="B563" s="22"/>
      <c r="C563" s="22"/>
      <c r="D563" s="22"/>
      <c r="E563" s="22"/>
      <c r="F563" s="22"/>
      <c r="G563" s="22"/>
      <c r="H563" s="22"/>
      <c r="I563" s="22"/>
      <c r="J563" s="22"/>
      <c r="K563" s="37"/>
      <c r="L563" s="39">
        <v>64.998691099476446</v>
      </c>
      <c r="M563" s="22"/>
      <c r="V563" s="32">
        <v>16.350935040000003</v>
      </c>
      <c r="W563" s="33">
        <v>42265.569444444445</v>
      </c>
      <c r="X563" s="34">
        <v>4.8444200000000004</v>
      </c>
    </row>
    <row r="564" spans="1:24" x14ac:dyDescent="0.2">
      <c r="A564" s="19">
        <v>42227.052083333336</v>
      </c>
      <c r="B564" s="22"/>
      <c r="C564" s="22"/>
      <c r="D564" s="22"/>
      <c r="E564" s="22"/>
      <c r="F564" s="22"/>
      <c r="G564" s="22"/>
      <c r="H564" s="22"/>
      <c r="I564" s="22"/>
      <c r="J564" s="22"/>
      <c r="K564" s="37"/>
      <c r="L564" s="39">
        <v>64.441623036649219</v>
      </c>
      <c r="M564" s="6"/>
      <c r="V564" s="32">
        <v>190.16008704000001</v>
      </c>
      <c r="W564" s="33">
        <v>42265.569444444445</v>
      </c>
      <c r="X564" s="34">
        <v>1.3924499999999826</v>
      </c>
    </row>
    <row r="565" spans="1:24" x14ac:dyDescent="0.2">
      <c r="A565" s="19">
        <v>42227.0625</v>
      </c>
      <c r="B565" s="22"/>
      <c r="C565" s="22"/>
      <c r="D565" s="22"/>
      <c r="E565" s="22"/>
      <c r="F565" s="22"/>
      <c r="G565" s="22"/>
      <c r="H565" s="22"/>
      <c r="I565" s="22"/>
      <c r="J565" s="22"/>
      <c r="K565" s="37"/>
      <c r="L565" s="39">
        <v>63.874607329842938</v>
      </c>
      <c r="M565" s="6"/>
      <c r="V565" s="32">
        <v>12.536789760000001</v>
      </c>
      <c r="W565" s="33">
        <v>42265.607638888891</v>
      </c>
      <c r="X565" s="34">
        <v>25.155319999999978</v>
      </c>
    </row>
    <row r="566" spans="1:24" x14ac:dyDescent="0.2">
      <c r="A566" s="19">
        <v>42227.072916666664</v>
      </c>
      <c r="B566" s="22"/>
      <c r="C566" s="22"/>
      <c r="D566" s="22"/>
      <c r="E566" s="22"/>
      <c r="F566" s="22"/>
      <c r="G566" s="22"/>
      <c r="H566" s="22"/>
      <c r="I566" s="22"/>
      <c r="J566" s="22"/>
      <c r="K566" s="37"/>
      <c r="L566" s="39">
        <v>63.297643979057597</v>
      </c>
      <c r="M566" s="6"/>
      <c r="V566" s="32">
        <v>147.54465792000002</v>
      </c>
      <c r="W566" s="33">
        <v>42266.322916666664</v>
      </c>
      <c r="X566" s="34">
        <v>0.17778621999999999</v>
      </c>
    </row>
    <row r="567" spans="1:24" x14ac:dyDescent="0.2">
      <c r="A567" s="19">
        <v>42227.083333333336</v>
      </c>
      <c r="B567" s="22"/>
      <c r="C567" s="22"/>
      <c r="D567" s="22"/>
      <c r="E567" s="22"/>
      <c r="F567" s="22"/>
      <c r="G567" s="22"/>
      <c r="H567" s="22"/>
      <c r="I567" s="22"/>
      <c r="J567" s="22"/>
      <c r="K567" s="37"/>
      <c r="L567" s="39">
        <v>62.715706806282725</v>
      </c>
      <c r="M567" s="6"/>
      <c r="V567" s="32">
        <v>151.58411136000001</v>
      </c>
      <c r="W567" s="33">
        <v>42266.336805555555</v>
      </c>
      <c r="X567" s="34">
        <v>0.17199999999999999</v>
      </c>
    </row>
    <row r="568" spans="1:24" x14ac:dyDescent="0.2">
      <c r="A568" s="19">
        <v>42227.09375</v>
      </c>
      <c r="B568" s="22"/>
      <c r="C568" s="22"/>
      <c r="D568" s="22"/>
      <c r="E568" s="22"/>
      <c r="F568" s="22"/>
      <c r="G568" s="22"/>
      <c r="H568" s="22"/>
      <c r="I568" s="22"/>
      <c r="J568" s="22"/>
      <c r="K568" s="37"/>
      <c r="L568" s="39">
        <v>62.12879581151833</v>
      </c>
      <c r="M568" s="6"/>
      <c r="V568" s="32">
        <v>103.15895039999999</v>
      </c>
      <c r="W568" s="33">
        <v>42266.34375</v>
      </c>
      <c r="X568" s="34">
        <v>0.15595120000000001</v>
      </c>
    </row>
    <row r="569" spans="1:24" x14ac:dyDescent="0.2">
      <c r="A569" s="19">
        <v>42227.104166666664</v>
      </c>
      <c r="B569" s="22"/>
      <c r="C569" s="22"/>
      <c r="D569" s="22"/>
      <c r="E569" s="22"/>
      <c r="F569" s="22"/>
      <c r="G569" s="22"/>
      <c r="H569" s="22"/>
      <c r="I569" s="22"/>
      <c r="J569" s="22"/>
      <c r="K569" s="37"/>
      <c r="L569" s="39">
        <v>61.531937172774875</v>
      </c>
      <c r="M569" s="6"/>
      <c r="V569" s="32">
        <v>157.55477760000002</v>
      </c>
      <c r="W569" s="33">
        <v>42266.350694444445</v>
      </c>
      <c r="X569" s="34">
        <v>0.18587143</v>
      </c>
    </row>
    <row r="570" spans="1:24" x14ac:dyDescent="0.2">
      <c r="A570" s="19">
        <v>42227.114583333336</v>
      </c>
      <c r="B570" s="22"/>
      <c r="C570" s="22"/>
      <c r="D570" s="22"/>
      <c r="E570" s="22"/>
      <c r="F570" s="22"/>
      <c r="G570" s="22"/>
      <c r="H570" s="22"/>
      <c r="I570" s="22"/>
      <c r="J570" s="22"/>
      <c r="K570" s="37"/>
      <c r="L570" s="39">
        <v>60.925130890052358</v>
      </c>
      <c r="M570" s="37">
        <v>94.775916230366491</v>
      </c>
      <c r="V570" s="32">
        <v>96.480172800000005</v>
      </c>
      <c r="W570" s="33">
        <v>42266.368055555555</v>
      </c>
      <c r="X570" s="34">
        <v>0.24244309999999999</v>
      </c>
    </row>
    <row r="571" spans="1:24" x14ac:dyDescent="0.2">
      <c r="A571" s="19">
        <v>42227.125</v>
      </c>
      <c r="B571" s="22"/>
      <c r="C571" s="22"/>
      <c r="D571" s="22"/>
      <c r="E571" s="22"/>
      <c r="F571" s="22"/>
      <c r="G571" s="22"/>
      <c r="H571" s="22"/>
      <c r="I571" s="22"/>
      <c r="J571" s="22"/>
      <c r="K571" s="37"/>
      <c r="L571" s="39">
        <v>60.835130890052355</v>
      </c>
      <c r="M571" s="37">
        <v>94.775916230366491</v>
      </c>
      <c r="V571" s="32">
        <v>162.86561280000001</v>
      </c>
      <c r="W571" s="33">
        <v>42266.371527777781</v>
      </c>
      <c r="X571" s="34">
        <v>0.19789999999994001</v>
      </c>
    </row>
    <row r="572" spans="1:24" x14ac:dyDescent="0.2">
      <c r="A572" s="19">
        <v>42227.135416666664</v>
      </c>
      <c r="B572" s="22"/>
      <c r="C572" s="22"/>
      <c r="D572" s="22"/>
      <c r="E572" s="22"/>
      <c r="F572" s="22"/>
      <c r="G572" s="22"/>
      <c r="H572" s="22"/>
      <c r="I572" s="22"/>
      <c r="J572" s="22"/>
      <c r="K572" s="37"/>
      <c r="L572" s="39">
        <v>60.745130890052359</v>
      </c>
      <c r="M572" s="37">
        <v>94.775916230366491</v>
      </c>
      <c r="V572" s="32">
        <v>162.86561280000001</v>
      </c>
      <c r="W572" s="33">
        <v>42266.371527777781</v>
      </c>
      <c r="X572" s="34">
        <v>0.22216</v>
      </c>
    </row>
    <row r="573" spans="1:24" x14ac:dyDescent="0.2">
      <c r="A573" s="19">
        <v>42227.145833333336</v>
      </c>
      <c r="B573" s="22"/>
      <c r="C573" s="22"/>
      <c r="D573" s="22"/>
      <c r="E573" s="22"/>
      <c r="F573" s="22"/>
      <c r="G573" s="22"/>
      <c r="H573" s="22"/>
      <c r="I573" s="22"/>
      <c r="J573" s="22"/>
      <c r="K573" s="37"/>
      <c r="L573" s="39">
        <v>60.655130890052355</v>
      </c>
      <c r="M573" s="37">
        <v>94.770942408376968</v>
      </c>
      <c r="V573" s="32">
        <v>92.376345600000008</v>
      </c>
      <c r="W573" s="33">
        <v>42266.381944444445</v>
      </c>
      <c r="X573" s="34">
        <v>0.29765999999999998</v>
      </c>
    </row>
    <row r="574" spans="1:24" x14ac:dyDescent="0.2">
      <c r="A574" s="19">
        <v>42227.15625</v>
      </c>
      <c r="B574" s="22"/>
      <c r="C574" s="22"/>
      <c r="D574" s="22"/>
      <c r="E574" s="22"/>
      <c r="F574" s="22"/>
      <c r="G574" s="22"/>
      <c r="H574" s="22"/>
      <c r="I574" s="22"/>
      <c r="J574" s="22"/>
      <c r="K574" s="37"/>
      <c r="L574" s="39">
        <v>60.565130890052359</v>
      </c>
      <c r="M574" s="37">
        <v>94.76596858638743</v>
      </c>
      <c r="V574" s="32">
        <v>176.56113024000001</v>
      </c>
      <c r="W574" s="33">
        <v>42266.395833333336</v>
      </c>
      <c r="X574" s="34">
        <v>0.26575999999998001</v>
      </c>
    </row>
    <row r="575" spans="1:24" x14ac:dyDescent="0.2">
      <c r="A575" s="19">
        <v>42227.166666666664</v>
      </c>
      <c r="B575" s="22"/>
      <c r="C575" s="22"/>
      <c r="D575" s="22"/>
      <c r="E575" s="22"/>
      <c r="F575" s="22"/>
      <c r="G575" s="22"/>
      <c r="H575" s="22"/>
      <c r="I575" s="22"/>
      <c r="J575" s="22"/>
      <c r="K575" s="37"/>
      <c r="L575" s="39">
        <v>60.475130890052355</v>
      </c>
      <c r="M575" s="37">
        <v>94.760994764397907</v>
      </c>
      <c r="V575" s="32">
        <v>64.019704320000002</v>
      </c>
      <c r="W575" s="33">
        <v>42266.402777777781</v>
      </c>
      <c r="X575" s="34">
        <v>1.5362309999999999</v>
      </c>
    </row>
    <row r="576" spans="1:24" x14ac:dyDescent="0.2">
      <c r="A576" s="19">
        <v>42227.177083333336</v>
      </c>
      <c r="B576" s="22"/>
      <c r="C576" s="22"/>
      <c r="D576" s="22"/>
      <c r="E576" s="22"/>
      <c r="F576" s="22"/>
      <c r="G576" s="22"/>
      <c r="H576" s="22"/>
      <c r="I576" s="22"/>
      <c r="J576" s="22"/>
      <c r="K576" s="37"/>
      <c r="L576" s="39">
        <v>60.385130890052359</v>
      </c>
      <c r="M576" s="37">
        <v>95.517015706806291</v>
      </c>
      <c r="V576" s="32">
        <v>190.16008704000001</v>
      </c>
      <c r="W576" s="33">
        <v>42266.440972222219</v>
      </c>
      <c r="X576" s="34">
        <v>0.19400000000000001</v>
      </c>
    </row>
    <row r="577" spans="1:24" x14ac:dyDescent="0.2">
      <c r="A577" s="19">
        <v>42227.1875</v>
      </c>
      <c r="B577" s="22"/>
      <c r="C577" s="22"/>
      <c r="D577" s="22"/>
      <c r="E577" s="22"/>
      <c r="F577" s="22"/>
      <c r="G577" s="22"/>
      <c r="H577" s="22"/>
      <c r="I577" s="22"/>
      <c r="J577" s="22"/>
      <c r="K577" s="37"/>
      <c r="L577" s="39">
        <v>60.295130890052356</v>
      </c>
      <c r="M577" s="37">
        <v>96.263089005235599</v>
      </c>
      <c r="V577" s="32">
        <v>12.536789760000001</v>
      </c>
      <c r="W577" s="33">
        <v>42266.59375</v>
      </c>
      <c r="X577" s="34">
        <v>28.279050000000016</v>
      </c>
    </row>
    <row r="578" spans="1:24" x14ac:dyDescent="0.2">
      <c r="A578" s="19">
        <v>42227.197916666664</v>
      </c>
      <c r="B578" s="22"/>
      <c r="C578" s="22"/>
      <c r="D578" s="22"/>
      <c r="E578" s="22"/>
      <c r="F578" s="22"/>
      <c r="G578" s="22"/>
      <c r="H578" s="22"/>
      <c r="I578" s="22"/>
      <c r="J578" s="22"/>
      <c r="K578" s="37"/>
      <c r="L578" s="39">
        <v>60.205130890052359</v>
      </c>
      <c r="M578" s="37">
        <v>96.999214659685862</v>
      </c>
      <c r="V578" s="32">
        <v>16.350935040000003</v>
      </c>
      <c r="W578" s="33">
        <v>42266.635416666664</v>
      </c>
      <c r="X578" s="34">
        <v>7.3677200000000003</v>
      </c>
    </row>
    <row r="579" spans="1:24" x14ac:dyDescent="0.2">
      <c r="A579" s="19">
        <v>42227.208333333336</v>
      </c>
      <c r="B579" s="22"/>
      <c r="C579" s="22"/>
      <c r="D579" s="22"/>
      <c r="E579" s="22"/>
      <c r="F579" s="22"/>
      <c r="G579" s="22"/>
      <c r="H579" s="22"/>
      <c r="I579" s="22"/>
      <c r="J579" s="22"/>
      <c r="K579" s="37"/>
      <c r="L579" s="39">
        <v>60.115130890052356</v>
      </c>
      <c r="M579" s="37">
        <v>97.72041884816754</v>
      </c>
      <c r="V579" s="32">
        <v>147.54465792000002</v>
      </c>
      <c r="W579" s="33">
        <v>42267.322916666664</v>
      </c>
      <c r="X579" s="34">
        <v>0.17349317</v>
      </c>
    </row>
    <row r="580" spans="1:24" x14ac:dyDescent="0.2">
      <c r="A580" s="19">
        <v>42227.21875</v>
      </c>
      <c r="B580" s="22"/>
      <c r="C580" s="22"/>
      <c r="D580" s="22"/>
      <c r="E580" s="22"/>
      <c r="F580" s="22"/>
      <c r="G580" s="22"/>
      <c r="H580" s="22"/>
      <c r="I580" s="22"/>
      <c r="J580" s="22"/>
      <c r="K580" s="37"/>
      <c r="L580" s="39">
        <v>60.02513089005236</v>
      </c>
      <c r="M580" s="37">
        <v>98.426701570680635</v>
      </c>
      <c r="V580" s="32">
        <v>151.58411136000001</v>
      </c>
      <c r="W580" s="33">
        <v>42267.340277777781</v>
      </c>
      <c r="X580" s="34">
        <v>0.18972900000000001</v>
      </c>
    </row>
    <row r="581" spans="1:24" x14ac:dyDescent="0.2">
      <c r="A581" s="19">
        <v>42227.229166666664</v>
      </c>
      <c r="B581" s="22"/>
      <c r="C581" s="22"/>
      <c r="D581" s="22"/>
      <c r="E581" s="22"/>
      <c r="F581" s="22"/>
      <c r="G581" s="22"/>
      <c r="H581" s="22"/>
      <c r="I581" s="22"/>
      <c r="J581" s="22"/>
      <c r="K581" s="37"/>
      <c r="L581" s="39">
        <v>59.935130890052356</v>
      </c>
      <c r="M581" s="37">
        <v>99.108115183246071</v>
      </c>
      <c r="V581" s="32">
        <v>157.55477760000002</v>
      </c>
      <c r="W581" s="33">
        <v>42267.347222222219</v>
      </c>
      <c r="X581" s="34">
        <v>0.18271899999999999</v>
      </c>
    </row>
    <row r="582" spans="1:24" x14ac:dyDescent="0.2">
      <c r="A582" s="19">
        <v>42227.239583333336</v>
      </c>
      <c r="B582" s="22"/>
      <c r="C582" s="22"/>
      <c r="D582" s="22"/>
      <c r="E582" s="22"/>
      <c r="F582" s="22"/>
      <c r="G582" s="22"/>
      <c r="H582" s="22"/>
      <c r="I582" s="22"/>
      <c r="J582" s="22"/>
      <c r="K582" s="37"/>
      <c r="L582" s="39">
        <v>59.84513089005236</v>
      </c>
      <c r="M582" s="37">
        <v>99.764659685863876</v>
      </c>
      <c r="V582" s="32">
        <v>162.86561280000001</v>
      </c>
      <c r="W582" s="33">
        <v>42267.361111111109</v>
      </c>
      <c r="X582" s="34">
        <v>0.23691999999999999</v>
      </c>
    </row>
    <row r="583" spans="1:24" x14ac:dyDescent="0.2">
      <c r="A583" s="19">
        <v>42227.25</v>
      </c>
      <c r="B583" s="22"/>
      <c r="C583" s="22"/>
      <c r="D583" s="22"/>
      <c r="E583" s="22"/>
      <c r="F583" s="22"/>
      <c r="G583" s="22"/>
      <c r="H583" s="22"/>
      <c r="I583" s="22"/>
      <c r="J583" s="22"/>
      <c r="K583" s="37"/>
      <c r="L583" s="39"/>
      <c r="M583" s="37">
        <v>100.39136125654451</v>
      </c>
      <c r="V583" s="32">
        <v>162.86561280000001</v>
      </c>
      <c r="W583" s="33">
        <v>42267.361111111109</v>
      </c>
      <c r="X583" s="34">
        <v>0.22441999999994999</v>
      </c>
    </row>
    <row r="584" spans="1:24" x14ac:dyDescent="0.2">
      <c r="A584" s="19">
        <v>42227.260416666664</v>
      </c>
      <c r="B584" s="22"/>
      <c r="C584" s="22"/>
      <c r="D584" s="22"/>
      <c r="E584" s="22"/>
      <c r="F584" s="22"/>
      <c r="G584" s="22"/>
      <c r="H584" s="22"/>
      <c r="I584" s="22"/>
      <c r="J584" s="22"/>
      <c r="K584" s="37"/>
      <c r="L584" s="39"/>
      <c r="M584" s="37">
        <v>100.98821989528797</v>
      </c>
      <c r="V584" s="32">
        <v>103.15895039999999</v>
      </c>
      <c r="W584" s="33">
        <v>42267.375</v>
      </c>
      <c r="X584" s="34">
        <v>0.16623811999999999</v>
      </c>
    </row>
    <row r="585" spans="1:24" x14ac:dyDescent="0.2">
      <c r="A585" s="19">
        <v>42227.270833333336</v>
      </c>
      <c r="B585" s="22"/>
      <c r="C585" s="22"/>
      <c r="D585" s="22"/>
      <c r="E585" s="22"/>
      <c r="F585" s="22"/>
      <c r="G585" s="22"/>
      <c r="H585" s="22"/>
      <c r="I585" s="22"/>
      <c r="J585" s="22"/>
      <c r="K585" s="37"/>
      <c r="L585" s="39"/>
      <c r="M585" s="37">
        <v>101.5452879581152</v>
      </c>
      <c r="V585" s="32">
        <v>176.56113024000001</v>
      </c>
      <c r="W585" s="33">
        <v>42267.388888888891</v>
      </c>
      <c r="X585" s="34">
        <v>0.26899599999998502</v>
      </c>
    </row>
    <row r="586" spans="1:24" x14ac:dyDescent="0.2">
      <c r="A586" s="19">
        <v>42227.28125</v>
      </c>
      <c r="B586" s="22"/>
      <c r="C586" s="22"/>
      <c r="D586" s="22"/>
      <c r="E586" s="22"/>
      <c r="F586" s="22"/>
      <c r="G586" s="22"/>
      <c r="H586" s="22"/>
      <c r="I586" s="22"/>
      <c r="J586" s="22"/>
      <c r="K586" s="37"/>
      <c r="L586" s="39"/>
      <c r="M586" s="37">
        <v>102.06256544502619</v>
      </c>
      <c r="V586" s="32">
        <v>96.480172800000005</v>
      </c>
      <c r="W586" s="33">
        <v>42267.395833333336</v>
      </c>
      <c r="X586" s="34">
        <v>0.19592999999991001</v>
      </c>
    </row>
    <row r="587" spans="1:24" x14ac:dyDescent="0.2">
      <c r="A587" s="19">
        <v>42227.291666666664</v>
      </c>
      <c r="B587" s="22"/>
      <c r="C587" s="22"/>
      <c r="D587" s="22"/>
      <c r="E587" s="22"/>
      <c r="F587" s="22"/>
      <c r="G587" s="22"/>
      <c r="H587" s="22"/>
      <c r="I587" s="22"/>
      <c r="J587" s="22"/>
      <c r="K587" s="37"/>
      <c r="L587" s="39"/>
      <c r="M587" s="37">
        <v>102.54502617801049</v>
      </c>
      <c r="V587" s="32">
        <v>92.376345600000008</v>
      </c>
      <c r="W587" s="33">
        <v>42267.416666666664</v>
      </c>
      <c r="X587" s="34">
        <v>0.4365</v>
      </c>
    </row>
    <row r="588" spans="1:24" x14ac:dyDescent="0.2">
      <c r="A588" s="19">
        <v>42227.302083333336</v>
      </c>
      <c r="B588" s="22"/>
      <c r="C588" s="22"/>
      <c r="D588" s="22"/>
      <c r="E588" s="22"/>
      <c r="F588" s="22"/>
      <c r="G588" s="22"/>
      <c r="H588" s="22"/>
      <c r="I588" s="22"/>
      <c r="J588" s="22"/>
      <c r="K588" s="37"/>
      <c r="L588" s="39"/>
      <c r="M588" s="37">
        <v>102.99267015706808</v>
      </c>
      <c r="V588" s="32">
        <v>92.376345600000008</v>
      </c>
      <c r="W588" s="33">
        <v>42267.416666666664</v>
      </c>
      <c r="X588" s="34">
        <v>0.45588499999999998</v>
      </c>
    </row>
    <row r="589" spans="1:24" x14ac:dyDescent="0.2">
      <c r="A589" s="19">
        <v>42227.3125</v>
      </c>
      <c r="B589" s="22"/>
      <c r="C589" s="22"/>
      <c r="D589" s="22"/>
      <c r="E589" s="22"/>
      <c r="F589" s="22"/>
      <c r="G589" s="22"/>
      <c r="H589" s="22"/>
      <c r="I589" s="22"/>
      <c r="J589" s="22"/>
      <c r="K589" s="37"/>
      <c r="L589" s="39"/>
      <c r="M589" s="37">
        <v>103.39554973821991</v>
      </c>
      <c r="V589" s="32">
        <v>190.16008704000001</v>
      </c>
      <c r="W589" s="33">
        <v>42267.430555555555</v>
      </c>
      <c r="X589" s="34">
        <v>0.191577</v>
      </c>
    </row>
    <row r="590" spans="1:24" x14ac:dyDescent="0.2">
      <c r="A590" s="19">
        <v>42227.322916666664</v>
      </c>
      <c r="B590" s="22"/>
      <c r="C590" s="22"/>
      <c r="D590" s="22"/>
      <c r="E590" s="22"/>
      <c r="F590" s="22"/>
      <c r="G590" s="22"/>
      <c r="H590" s="22"/>
      <c r="I590" s="22"/>
      <c r="J590" s="22"/>
      <c r="K590" s="37"/>
      <c r="L590" s="39"/>
      <c r="M590" s="37">
        <v>103.75366492146598</v>
      </c>
      <c r="V590" s="32">
        <v>64.019704320000002</v>
      </c>
      <c r="W590" s="33">
        <v>42267.454861111109</v>
      </c>
      <c r="X590" s="34">
        <v>1.615</v>
      </c>
    </row>
    <row r="591" spans="1:24" x14ac:dyDescent="0.2">
      <c r="A591" s="19">
        <v>42227.333333333336</v>
      </c>
      <c r="B591" s="22"/>
      <c r="C591" s="22"/>
      <c r="D591" s="22"/>
      <c r="E591" s="22"/>
      <c r="F591" s="22"/>
      <c r="G591" s="22"/>
      <c r="H591" s="22"/>
      <c r="I591" s="22"/>
      <c r="J591" s="22"/>
      <c r="K591" s="37"/>
      <c r="L591" s="39"/>
      <c r="M591" s="37">
        <v>104.05209424083772</v>
      </c>
      <c r="V591" s="32">
        <v>16.350935040000003</v>
      </c>
      <c r="W591" s="33">
        <v>42267.579861111109</v>
      </c>
      <c r="X591" s="34">
        <v>4.6192000000000002</v>
      </c>
    </row>
    <row r="592" spans="1:24" x14ac:dyDescent="0.2">
      <c r="A592" s="19">
        <v>42227.34375</v>
      </c>
      <c r="B592" s="22"/>
      <c r="C592" s="22"/>
      <c r="D592" s="22"/>
      <c r="E592" s="22"/>
      <c r="F592" s="22"/>
      <c r="G592" s="22"/>
      <c r="H592" s="22"/>
      <c r="I592" s="22"/>
      <c r="J592" s="22"/>
      <c r="K592" s="37"/>
      <c r="L592" s="39"/>
      <c r="M592" s="37">
        <v>104.2908376963351</v>
      </c>
      <c r="V592" s="32">
        <v>12.536789760000001</v>
      </c>
      <c r="W592" s="33">
        <v>42267.611111111109</v>
      </c>
      <c r="X592" s="34">
        <v>29.628570000000007</v>
      </c>
    </row>
    <row r="593" spans="1:24" x14ac:dyDescent="0.2">
      <c r="A593" s="19">
        <v>42227.354166666664</v>
      </c>
      <c r="B593" s="22"/>
      <c r="C593" s="22"/>
      <c r="D593" s="22"/>
      <c r="E593" s="22"/>
      <c r="F593" s="22"/>
      <c r="G593" s="22"/>
      <c r="H593" s="22"/>
      <c r="I593" s="22"/>
      <c r="J593" s="22"/>
      <c r="K593" s="37"/>
      <c r="L593" s="39"/>
      <c r="M593" s="37">
        <v>104.45497382198955</v>
      </c>
      <c r="V593" s="32">
        <v>103.15895039999999</v>
      </c>
      <c r="W593" s="33">
        <v>42268.340277777781</v>
      </c>
      <c r="X593" s="34">
        <v>0.15812699999999999</v>
      </c>
    </row>
    <row r="594" spans="1:24" x14ac:dyDescent="0.2">
      <c r="A594" s="19">
        <v>42227.364583333336</v>
      </c>
      <c r="B594" s="22"/>
      <c r="C594" s="22"/>
      <c r="D594" s="22"/>
      <c r="E594" s="22"/>
      <c r="F594" s="22"/>
      <c r="G594" s="22"/>
      <c r="H594" s="22"/>
      <c r="I594" s="22"/>
      <c r="J594" s="22"/>
      <c r="K594" s="37"/>
      <c r="L594" s="39"/>
      <c r="M594" s="37">
        <v>104.54450261780107</v>
      </c>
      <c r="V594" s="32">
        <v>96.480172800000005</v>
      </c>
      <c r="W594" s="33">
        <v>42268.357638888891</v>
      </c>
      <c r="X594" s="34">
        <v>0.17787899999998599</v>
      </c>
    </row>
    <row r="595" spans="1:24" x14ac:dyDescent="0.2">
      <c r="A595" s="19">
        <v>42227.375</v>
      </c>
      <c r="B595" s="22"/>
      <c r="C595" s="22"/>
      <c r="D595" s="22"/>
      <c r="E595" s="22"/>
      <c r="F595" s="22"/>
      <c r="G595" s="22"/>
      <c r="H595" s="22"/>
      <c r="I595" s="22"/>
      <c r="J595" s="22"/>
      <c r="K595" s="37"/>
      <c r="L595" s="39"/>
      <c r="M595" s="37">
        <v>104.59424083769636</v>
      </c>
      <c r="V595" s="32">
        <v>147.54465792000002</v>
      </c>
      <c r="W595" s="33">
        <v>42268.368055555555</v>
      </c>
      <c r="X595" s="34">
        <v>0.36356119999999997</v>
      </c>
    </row>
    <row r="596" spans="1:24" x14ac:dyDescent="0.2">
      <c r="A596" s="19">
        <v>42227.385416666664</v>
      </c>
      <c r="B596" s="22"/>
      <c r="C596" s="22"/>
      <c r="D596" s="22"/>
      <c r="E596" s="22"/>
      <c r="F596" s="22"/>
      <c r="G596" s="22"/>
      <c r="H596" s="22"/>
      <c r="I596" s="22"/>
      <c r="J596" s="22"/>
      <c r="K596" s="22"/>
      <c r="L596" s="39"/>
      <c r="M596" s="37">
        <v>104.60418848167542</v>
      </c>
      <c r="V596" s="32">
        <v>92.376345600000008</v>
      </c>
      <c r="W596" s="33">
        <v>42268.378472222219</v>
      </c>
      <c r="X596" s="34">
        <v>0.264649999999994</v>
      </c>
    </row>
    <row r="597" spans="1:24" x14ac:dyDescent="0.2">
      <c r="A597" s="19">
        <v>42227.395833333336</v>
      </c>
      <c r="B597" s="22"/>
      <c r="C597" s="22"/>
      <c r="D597" s="22"/>
      <c r="E597" s="22"/>
      <c r="F597" s="22"/>
      <c r="G597" s="22"/>
      <c r="H597" s="22"/>
      <c r="I597" s="22"/>
      <c r="J597" s="22"/>
      <c r="K597" s="22"/>
      <c r="L597" s="39"/>
      <c r="M597" s="37">
        <v>104.60916230366495</v>
      </c>
      <c r="V597" s="32">
        <v>151.58411136000001</v>
      </c>
      <c r="W597" s="33">
        <v>42268.378472222219</v>
      </c>
      <c r="X597" s="34">
        <v>0.16686280000000001</v>
      </c>
    </row>
    <row r="598" spans="1:24" x14ac:dyDescent="0.2">
      <c r="A598" s="19">
        <v>42227.40625</v>
      </c>
      <c r="B598" s="22"/>
      <c r="C598" s="22"/>
      <c r="D598" s="22"/>
      <c r="E598" s="22"/>
      <c r="F598" s="22"/>
      <c r="G598" s="22"/>
      <c r="H598" s="22"/>
      <c r="I598" s="22"/>
      <c r="J598" s="22"/>
      <c r="K598" s="22"/>
      <c r="L598" s="39"/>
      <c r="M598" s="37">
        <v>104.60916230366495</v>
      </c>
      <c r="V598" s="32">
        <v>157.55477760000002</v>
      </c>
      <c r="W598" s="33">
        <v>42268.392361111109</v>
      </c>
      <c r="X598" s="34">
        <v>0.39222449999999998</v>
      </c>
    </row>
    <row r="599" spans="1:24" x14ac:dyDescent="0.2">
      <c r="A599" s="19">
        <v>42227.416666666664</v>
      </c>
      <c r="B599" s="22"/>
      <c r="C599" s="22"/>
      <c r="D599" s="22"/>
      <c r="E599" s="22"/>
      <c r="F599" s="22"/>
      <c r="G599" s="22"/>
      <c r="H599" s="22"/>
      <c r="I599" s="22"/>
      <c r="J599" s="22"/>
      <c r="K599" s="22"/>
      <c r="L599" s="39"/>
      <c r="M599" s="37">
        <v>104.58926701570684</v>
      </c>
      <c r="V599" s="32">
        <v>64.019704320000002</v>
      </c>
      <c r="W599" s="33">
        <v>42268.402777777781</v>
      </c>
      <c r="X599" s="34">
        <v>2.3932910000000001</v>
      </c>
    </row>
    <row r="600" spans="1:24" x14ac:dyDescent="0.2">
      <c r="A600" s="19">
        <v>42227.427083333336</v>
      </c>
      <c r="B600" s="22"/>
      <c r="C600" s="22"/>
      <c r="D600" s="22"/>
      <c r="E600" s="22"/>
      <c r="F600" s="22"/>
      <c r="G600" s="22"/>
      <c r="H600" s="22"/>
      <c r="I600" s="22"/>
      <c r="J600" s="22"/>
      <c r="K600" s="22"/>
      <c r="L600" s="39"/>
      <c r="M600" s="37">
        <v>104.5494764397906</v>
      </c>
      <c r="V600" s="32">
        <v>162.86561280000001</v>
      </c>
      <c r="W600" s="33">
        <v>42268.409722222219</v>
      </c>
      <c r="X600" s="34">
        <v>0.71736999999999496</v>
      </c>
    </row>
    <row r="601" spans="1:24" x14ac:dyDescent="0.2">
      <c r="A601" s="19">
        <v>42227.4375</v>
      </c>
      <c r="B601" s="22"/>
      <c r="C601" s="22"/>
      <c r="D601" s="22"/>
      <c r="E601" s="22"/>
      <c r="F601" s="22"/>
      <c r="G601" s="22"/>
      <c r="H601" s="22"/>
      <c r="I601" s="22"/>
      <c r="J601" s="22"/>
      <c r="K601" s="22"/>
      <c r="L601" s="39"/>
      <c r="M601" s="37">
        <v>104.48481675392672</v>
      </c>
      <c r="V601" s="32">
        <v>162.86561280000001</v>
      </c>
      <c r="W601" s="33">
        <v>42268.409722222219</v>
      </c>
      <c r="X601" s="34">
        <v>0.73868219999999996</v>
      </c>
    </row>
    <row r="602" spans="1:24" x14ac:dyDescent="0.2">
      <c r="A602" s="19">
        <v>42227.447916666664</v>
      </c>
      <c r="B602" s="22"/>
      <c r="C602" s="22"/>
      <c r="D602" s="22"/>
      <c r="E602" s="22"/>
      <c r="F602" s="22"/>
      <c r="G602" s="22"/>
      <c r="H602" s="22"/>
      <c r="I602" s="22"/>
      <c r="J602" s="22"/>
      <c r="K602" s="22"/>
      <c r="L602" s="39"/>
      <c r="M602" s="37">
        <v>104.3952879581152</v>
      </c>
      <c r="V602" s="32">
        <v>176.56113024000001</v>
      </c>
      <c r="W602" s="33">
        <v>42268.430555555555</v>
      </c>
      <c r="X602" s="34">
        <v>0.23481699999998101</v>
      </c>
    </row>
    <row r="603" spans="1:24" x14ac:dyDescent="0.2">
      <c r="A603" s="19">
        <v>42227.458333333336</v>
      </c>
      <c r="B603" s="22"/>
      <c r="C603" s="22"/>
      <c r="D603" s="22"/>
      <c r="E603" s="22"/>
      <c r="F603" s="22"/>
      <c r="G603" s="22"/>
      <c r="H603" s="22"/>
      <c r="I603" s="22"/>
      <c r="J603" s="22"/>
      <c r="K603" s="22"/>
      <c r="L603" s="39"/>
      <c r="M603" s="37">
        <v>104.27094240837698</v>
      </c>
      <c r="V603" s="32">
        <v>190.16008704000001</v>
      </c>
      <c r="W603" s="33">
        <v>42268.493055555555</v>
      </c>
      <c r="X603" s="34">
        <v>0.17964499999999001</v>
      </c>
    </row>
    <row r="604" spans="1:24" x14ac:dyDescent="0.2">
      <c r="A604" s="19">
        <v>42227.46875</v>
      </c>
      <c r="B604" s="22"/>
      <c r="C604" s="22"/>
      <c r="D604" s="22"/>
      <c r="E604" s="22"/>
      <c r="F604" s="22"/>
      <c r="G604" s="22"/>
      <c r="H604" s="22"/>
      <c r="I604" s="22"/>
      <c r="J604" s="22"/>
      <c r="K604" s="22"/>
      <c r="M604" s="37">
        <v>104.11178010471207</v>
      </c>
      <c r="V604" s="32">
        <v>16.350935040000003</v>
      </c>
      <c r="W604" s="33">
        <v>42268.555555555555</v>
      </c>
      <c r="X604" s="34">
        <v>8.1851520000000004</v>
      </c>
    </row>
    <row r="605" spans="1:24" x14ac:dyDescent="0.2">
      <c r="A605" s="19">
        <v>42227.479166666664</v>
      </c>
      <c r="B605" s="22"/>
      <c r="C605" s="22"/>
      <c r="D605" s="22"/>
      <c r="E605" s="22"/>
      <c r="F605" s="22"/>
      <c r="G605" s="22"/>
      <c r="H605" s="22"/>
      <c r="I605" s="22"/>
      <c r="J605" s="22"/>
      <c r="K605" s="22"/>
      <c r="M605" s="37">
        <v>103.91282722513091</v>
      </c>
      <c r="V605" s="32">
        <v>12.536789760000001</v>
      </c>
      <c r="W605" s="33">
        <v>42268.586805555555</v>
      </c>
      <c r="X605" s="34">
        <v>28.476929999999992</v>
      </c>
    </row>
    <row r="606" spans="1:24" x14ac:dyDescent="0.2">
      <c r="A606" s="19">
        <v>42227.489583333336</v>
      </c>
      <c r="B606" s="22"/>
      <c r="C606" s="22"/>
      <c r="D606" s="22"/>
      <c r="E606" s="22"/>
      <c r="F606" s="22"/>
      <c r="G606" s="22"/>
      <c r="H606" s="22"/>
      <c r="I606" s="22"/>
      <c r="J606" s="22"/>
      <c r="K606" s="22"/>
      <c r="M606" s="37">
        <v>103.67408376963353</v>
      </c>
      <c r="V606" s="32">
        <v>12.536789760000001</v>
      </c>
      <c r="W606" s="33">
        <v>42268.600694444445</v>
      </c>
      <c r="X606" s="34">
        <v>27.866049999999987</v>
      </c>
    </row>
    <row r="607" spans="1:24" x14ac:dyDescent="0.2">
      <c r="A607" s="19">
        <v>42227.5</v>
      </c>
      <c r="B607" s="22"/>
      <c r="C607" s="22"/>
      <c r="D607" s="22"/>
      <c r="E607" s="22"/>
      <c r="F607" s="22"/>
      <c r="G607" s="22"/>
      <c r="H607" s="22"/>
      <c r="I607" s="22"/>
      <c r="J607" s="22"/>
      <c r="K607" s="22"/>
      <c r="M607" s="37">
        <v>103.40052356020945</v>
      </c>
      <c r="V607" s="32">
        <v>176.56113024000001</v>
      </c>
      <c r="W607" s="33">
        <v>42269.322916666664</v>
      </c>
      <c r="X607" s="34">
        <v>0.24933638999999999</v>
      </c>
    </row>
    <row r="608" spans="1:24" x14ac:dyDescent="0.2">
      <c r="A608" s="19">
        <v>42227.510416666664</v>
      </c>
      <c r="B608" s="22"/>
      <c r="C608" s="22"/>
      <c r="D608" s="22"/>
      <c r="E608" s="22"/>
      <c r="F608" s="22"/>
      <c r="G608" s="22"/>
      <c r="H608" s="22"/>
      <c r="I608" s="22"/>
      <c r="J608" s="22"/>
      <c r="K608" s="22"/>
      <c r="M608" s="37">
        <v>103.09214659685865</v>
      </c>
      <c r="V608" s="32">
        <v>190.16008704000001</v>
      </c>
      <c r="W608" s="33">
        <v>42269.371527777781</v>
      </c>
      <c r="X608" s="34">
        <v>0.17599499999999499</v>
      </c>
    </row>
    <row r="609" spans="1:24" x14ac:dyDescent="0.2">
      <c r="A609" s="19">
        <v>42227.520833333336</v>
      </c>
      <c r="B609" s="22"/>
      <c r="C609" s="22"/>
      <c r="D609" s="22"/>
      <c r="E609" s="22"/>
      <c r="F609" s="22"/>
      <c r="G609" s="22"/>
      <c r="H609" s="22"/>
      <c r="I609" s="22"/>
      <c r="J609" s="22"/>
      <c r="K609" s="22"/>
      <c r="M609" s="37">
        <v>102.74895287958117</v>
      </c>
      <c r="V609" s="32">
        <v>147.54465792000002</v>
      </c>
      <c r="W609" s="33">
        <v>42270.371527777781</v>
      </c>
      <c r="X609" s="34">
        <v>5.2679229999999952</v>
      </c>
    </row>
    <row r="610" spans="1:24" x14ac:dyDescent="0.2">
      <c r="A610" s="19">
        <v>42227.53125</v>
      </c>
      <c r="B610" s="22"/>
      <c r="C610" s="22"/>
      <c r="D610" s="22"/>
      <c r="E610" s="22"/>
      <c r="F610" s="22"/>
      <c r="G610" s="22"/>
      <c r="H610" s="22"/>
      <c r="I610" s="22"/>
      <c r="J610" s="22"/>
      <c r="K610" s="22"/>
      <c r="M610" s="37">
        <v>102.37094240837698</v>
      </c>
      <c r="V610" s="32">
        <v>151.58411136000001</v>
      </c>
      <c r="W610" s="33">
        <v>42270.392361111109</v>
      </c>
      <c r="X610" s="34">
        <v>54.868000000000002</v>
      </c>
    </row>
    <row r="611" spans="1:24" x14ac:dyDescent="0.2">
      <c r="A611" s="19">
        <v>42227.541666666664</v>
      </c>
      <c r="B611" s="22"/>
      <c r="C611" s="22"/>
      <c r="D611" s="22"/>
      <c r="E611" s="22"/>
      <c r="F611" s="22"/>
      <c r="G611" s="22"/>
      <c r="H611" s="22"/>
      <c r="I611" s="22"/>
      <c r="J611" s="22"/>
      <c r="K611" s="22"/>
      <c r="M611" s="37">
        <v>101.96308900523562</v>
      </c>
      <c r="V611" s="32">
        <v>157.55477760000002</v>
      </c>
      <c r="W611" s="33">
        <v>42270.413194444445</v>
      </c>
      <c r="X611" s="34">
        <v>35.12390000000002</v>
      </c>
    </row>
    <row r="612" spans="1:24" x14ac:dyDescent="0.2">
      <c r="A612" s="19">
        <v>42227.552083333336</v>
      </c>
      <c r="B612" s="22"/>
      <c r="C612" s="22"/>
      <c r="D612" s="22"/>
      <c r="E612" s="22"/>
      <c r="F612" s="22"/>
      <c r="G612" s="22"/>
      <c r="H612" s="22"/>
      <c r="I612" s="22"/>
      <c r="J612" s="22"/>
      <c r="K612" s="22"/>
      <c r="M612" s="37">
        <v>101.52539267015707</v>
      </c>
      <c r="V612" s="32">
        <v>162.86561280000001</v>
      </c>
      <c r="W612" s="33">
        <v>42270.4375</v>
      </c>
      <c r="X612" s="34">
        <v>31.114170000000012</v>
      </c>
    </row>
    <row r="613" spans="1:24" x14ac:dyDescent="0.2">
      <c r="A613" s="19">
        <v>42227.5625</v>
      </c>
      <c r="B613" s="22"/>
      <c r="C613" s="22"/>
      <c r="D613" s="22"/>
      <c r="E613" s="22"/>
      <c r="F613" s="22"/>
      <c r="G613" s="22"/>
      <c r="H613" s="22"/>
      <c r="I613" s="22"/>
      <c r="J613" s="22"/>
      <c r="K613" s="22"/>
      <c r="M613" s="37">
        <v>101.0628272251309</v>
      </c>
      <c r="V613" s="32">
        <v>162.86561280000001</v>
      </c>
      <c r="W613" s="33">
        <v>42270.4375</v>
      </c>
      <c r="X613" s="34">
        <v>55.869100000000003</v>
      </c>
    </row>
    <row r="614" spans="1:24" x14ac:dyDescent="0.2">
      <c r="A614" s="19">
        <v>42227.572916666664</v>
      </c>
      <c r="B614" s="22"/>
      <c r="C614" s="22"/>
      <c r="D614" s="22"/>
      <c r="E614" s="22"/>
      <c r="F614" s="22"/>
      <c r="G614" s="22"/>
      <c r="H614" s="22"/>
      <c r="I614" s="22"/>
      <c r="J614" s="22"/>
      <c r="K614" s="22"/>
      <c r="M614" s="37">
        <v>100.57539267015707</v>
      </c>
      <c r="V614" s="32">
        <v>176.56113024000001</v>
      </c>
      <c r="W614" s="33">
        <v>42271.357638888891</v>
      </c>
      <c r="X614" s="34">
        <v>8.7217999999999876</v>
      </c>
    </row>
    <row r="615" spans="1:24" x14ac:dyDescent="0.2">
      <c r="A615" s="19">
        <v>42227.583333333336</v>
      </c>
      <c r="B615" s="22"/>
      <c r="C615" s="22"/>
      <c r="D615" s="22"/>
      <c r="E615" s="22"/>
      <c r="F615" s="22"/>
      <c r="G615" s="22"/>
      <c r="H615" s="22"/>
      <c r="I615" s="22"/>
      <c r="J615" s="22"/>
      <c r="K615" s="22"/>
      <c r="M615" s="37">
        <v>100.06806282722515</v>
      </c>
      <c r="V615" s="32">
        <v>103.15895039999999</v>
      </c>
      <c r="W615" s="33">
        <v>42271.378472222219</v>
      </c>
      <c r="X615" s="34">
        <v>0.24755189999999999</v>
      </c>
    </row>
    <row r="616" spans="1:24" x14ac:dyDescent="0.2">
      <c r="A616" s="19">
        <v>42227.59375</v>
      </c>
      <c r="B616" s="22"/>
      <c r="C616" s="22"/>
      <c r="D616" s="22"/>
      <c r="E616" s="22"/>
      <c r="F616" s="22"/>
      <c r="G616" s="22"/>
      <c r="H616" s="22"/>
      <c r="I616" s="22"/>
      <c r="J616" s="22"/>
      <c r="K616" s="22"/>
      <c r="M616" s="37">
        <v>99.540837696335089</v>
      </c>
      <c r="V616" s="32">
        <v>96.480172800000005</v>
      </c>
      <c r="W616" s="33">
        <v>42271.402777777781</v>
      </c>
      <c r="X616" s="34">
        <v>0.16945109999999999</v>
      </c>
    </row>
    <row r="617" spans="1:24" x14ac:dyDescent="0.2">
      <c r="A617" s="19">
        <v>42227.604166666664</v>
      </c>
      <c r="B617" s="22"/>
      <c r="C617" s="22"/>
      <c r="D617" s="22"/>
      <c r="E617" s="22"/>
      <c r="F617" s="22"/>
      <c r="G617" s="22"/>
      <c r="H617" s="22"/>
      <c r="I617" s="22"/>
      <c r="J617" s="22"/>
      <c r="K617" s="22"/>
      <c r="M617" s="37">
        <v>98.998691099476446</v>
      </c>
      <c r="V617" s="32">
        <v>190.16008704000001</v>
      </c>
      <c r="W617" s="33">
        <v>42271.416666666664</v>
      </c>
      <c r="X617" s="34">
        <v>6.3397700000000041</v>
      </c>
    </row>
    <row r="618" spans="1:24" x14ac:dyDescent="0.2">
      <c r="A618" s="19">
        <v>42227.614583333336</v>
      </c>
      <c r="B618" s="22"/>
      <c r="C618" s="22"/>
      <c r="D618" s="22"/>
      <c r="E618" s="22"/>
      <c r="F618" s="22"/>
      <c r="G618" s="22"/>
      <c r="H618" s="22"/>
      <c r="I618" s="22"/>
      <c r="J618" s="22"/>
      <c r="K618" s="22"/>
      <c r="M618" s="37">
        <v>98.441623036649219</v>
      </c>
      <c r="V618" s="32">
        <v>92.376345600000008</v>
      </c>
      <c r="W618" s="33">
        <v>42271.430555555555</v>
      </c>
      <c r="X618" s="34">
        <v>0.2389213</v>
      </c>
    </row>
    <row r="619" spans="1:24" x14ac:dyDescent="0.2">
      <c r="A619" s="19">
        <v>42227.625</v>
      </c>
      <c r="B619" s="22"/>
      <c r="C619" s="22"/>
      <c r="D619" s="22"/>
      <c r="E619" s="22"/>
      <c r="F619" s="22"/>
      <c r="G619" s="22"/>
      <c r="H619" s="22"/>
      <c r="I619" s="22"/>
      <c r="J619" s="22"/>
      <c r="K619" s="22"/>
      <c r="M619" s="37">
        <v>97.874607329842931</v>
      </c>
      <c r="V619" s="32">
        <v>16.350935040000003</v>
      </c>
      <c r="W619" s="33">
        <v>42271.590277777781</v>
      </c>
      <c r="X619" s="34">
        <v>4.2154199999999999</v>
      </c>
    </row>
    <row r="620" spans="1:24" x14ac:dyDescent="0.2">
      <c r="A620" s="19">
        <v>42227.635416666664</v>
      </c>
      <c r="B620" s="22"/>
      <c r="C620" s="22"/>
      <c r="D620" s="22"/>
      <c r="E620" s="22"/>
      <c r="F620" s="22"/>
      <c r="G620" s="22"/>
      <c r="H620" s="22"/>
      <c r="I620" s="22"/>
      <c r="J620" s="22"/>
      <c r="K620" s="22"/>
      <c r="M620" s="37">
        <v>97.297643979057597</v>
      </c>
      <c r="V620" s="32">
        <v>12.536789760000001</v>
      </c>
      <c r="W620" s="33">
        <v>42271.628472222219</v>
      </c>
      <c r="X620" s="34">
        <v>26.850229999999982</v>
      </c>
    </row>
    <row r="621" spans="1:24" x14ac:dyDescent="0.2">
      <c r="A621" s="19">
        <v>42227.645833333336</v>
      </c>
      <c r="B621" s="22"/>
      <c r="C621" s="22"/>
      <c r="D621" s="22"/>
      <c r="E621" s="22"/>
      <c r="F621" s="22"/>
      <c r="G621" s="22"/>
      <c r="H621" s="22"/>
      <c r="I621" s="22"/>
      <c r="J621" s="22"/>
      <c r="K621" s="22"/>
      <c r="M621" s="37">
        <v>96.715706806282725</v>
      </c>
      <c r="V621" s="32">
        <v>147.54465792000002</v>
      </c>
      <c r="W621" s="33">
        <v>42272.371527777781</v>
      </c>
      <c r="X621" s="34">
        <v>0.2368314</v>
      </c>
    </row>
    <row r="622" spans="1:24" x14ac:dyDescent="0.2">
      <c r="A622" s="19">
        <v>42227.65625</v>
      </c>
      <c r="B622" s="22"/>
      <c r="C622" s="22"/>
      <c r="D622" s="22"/>
      <c r="E622" s="22"/>
      <c r="F622" s="22"/>
      <c r="G622" s="22"/>
      <c r="H622" s="22"/>
      <c r="I622" s="22"/>
      <c r="J622" s="22"/>
      <c r="K622" s="22"/>
      <c r="M622" s="37">
        <v>96.12879581151833</v>
      </c>
      <c r="V622" s="32">
        <v>151.58411136000001</v>
      </c>
      <c r="W622" s="33">
        <v>42272.388888888891</v>
      </c>
      <c r="X622" s="34">
        <v>0.22751360000000001</v>
      </c>
    </row>
    <row r="623" spans="1:24" x14ac:dyDescent="0.2">
      <c r="A623" s="19">
        <v>42227.666666666664</v>
      </c>
      <c r="B623" s="22"/>
      <c r="C623" s="22"/>
      <c r="D623" s="22"/>
      <c r="E623" s="22"/>
      <c r="F623" s="22"/>
      <c r="G623" s="22"/>
      <c r="H623" s="22"/>
      <c r="I623" s="22"/>
      <c r="J623" s="22"/>
      <c r="K623" s="22"/>
      <c r="M623" s="37">
        <v>95.531937172774875</v>
      </c>
      <c r="V623" s="32">
        <v>157.55477760000002</v>
      </c>
      <c r="W623" s="33">
        <v>42272.409722222219</v>
      </c>
      <c r="X623" s="34">
        <v>0.32566329999999999</v>
      </c>
    </row>
    <row r="624" spans="1:24" x14ac:dyDescent="0.2">
      <c r="A624" s="19">
        <v>42227.677083333336</v>
      </c>
      <c r="B624" s="22"/>
      <c r="C624" s="22"/>
      <c r="D624" s="22"/>
      <c r="E624" s="22"/>
      <c r="F624" s="22"/>
      <c r="G624" s="22"/>
      <c r="H624" s="22"/>
      <c r="I624" s="22"/>
      <c r="J624" s="22"/>
      <c r="K624" s="22"/>
      <c r="M624" s="37">
        <v>94.925130890052358</v>
      </c>
      <c r="V624" s="32">
        <v>162.86561280000001</v>
      </c>
      <c r="W624" s="33">
        <v>42272.4375</v>
      </c>
      <c r="X624" s="34">
        <v>0.23676321</v>
      </c>
    </row>
    <row r="625" spans="1:24" x14ac:dyDescent="0.2">
      <c r="A625" s="19">
        <v>42227.6875</v>
      </c>
      <c r="B625" s="22"/>
      <c r="C625" s="22"/>
      <c r="D625" s="22"/>
      <c r="E625" s="22"/>
      <c r="F625" s="22"/>
      <c r="G625" s="22"/>
      <c r="H625" s="22"/>
      <c r="I625" s="22"/>
      <c r="J625" s="22"/>
      <c r="K625" s="22"/>
      <c r="M625" s="37">
        <v>94.835130890052355</v>
      </c>
      <c r="V625" s="32">
        <v>162.86561280000001</v>
      </c>
      <c r="W625" s="33">
        <v>42272.4375</v>
      </c>
      <c r="X625" s="34">
        <v>0.23464310999999999</v>
      </c>
    </row>
    <row r="626" spans="1:24" x14ac:dyDescent="0.2">
      <c r="A626" s="19">
        <v>42227.697916666664</v>
      </c>
      <c r="B626" s="22"/>
      <c r="C626" s="22"/>
      <c r="D626" s="22"/>
      <c r="E626" s="22"/>
      <c r="F626" s="22"/>
      <c r="G626" s="22"/>
      <c r="H626" s="22"/>
      <c r="I626" s="22"/>
      <c r="J626" s="22"/>
      <c r="K626" s="22"/>
      <c r="M626" s="37">
        <v>94.745130890052351</v>
      </c>
      <c r="V626" s="32">
        <v>176.56113024000001</v>
      </c>
      <c r="W626" s="33">
        <v>42275.357638888891</v>
      </c>
      <c r="X626" s="34">
        <v>1.3413699999999953</v>
      </c>
    </row>
    <row r="627" spans="1:24" x14ac:dyDescent="0.2">
      <c r="A627" s="19">
        <v>42227.708333333336</v>
      </c>
      <c r="B627" s="22"/>
      <c r="C627" s="22"/>
      <c r="D627" s="22"/>
      <c r="E627" s="22"/>
      <c r="F627" s="22"/>
      <c r="G627" s="22"/>
      <c r="H627" s="22"/>
      <c r="I627" s="22"/>
      <c r="J627" s="22"/>
      <c r="K627" s="22"/>
      <c r="M627" s="37">
        <v>94.655130890052362</v>
      </c>
      <c r="V627" s="32">
        <v>103.15895039999999</v>
      </c>
      <c r="W627" s="33">
        <v>42275.361111111109</v>
      </c>
      <c r="X627" s="34">
        <v>0.15743170000000001</v>
      </c>
    </row>
    <row r="628" spans="1:24" x14ac:dyDescent="0.2">
      <c r="A628" s="19">
        <v>42227.71875</v>
      </c>
      <c r="B628" s="22"/>
      <c r="C628" s="22"/>
      <c r="D628" s="22"/>
      <c r="E628" s="22"/>
      <c r="F628" s="22"/>
      <c r="G628" s="22"/>
      <c r="H628" s="22"/>
      <c r="I628" s="22"/>
      <c r="J628" s="22"/>
      <c r="K628" s="22"/>
      <c r="M628" s="37">
        <v>94.565130890052359</v>
      </c>
      <c r="V628" s="32">
        <v>96.480172800000005</v>
      </c>
      <c r="W628" s="33">
        <v>42275.385416666664</v>
      </c>
      <c r="X628" s="34">
        <v>0.15873370000000001</v>
      </c>
    </row>
    <row r="629" spans="1:24" x14ac:dyDescent="0.2">
      <c r="A629" s="19">
        <v>42227.729166666664</v>
      </c>
      <c r="B629" s="22"/>
      <c r="C629" s="22"/>
      <c r="D629" s="22"/>
      <c r="E629" s="22"/>
      <c r="F629" s="22"/>
      <c r="G629" s="22"/>
      <c r="H629" s="22"/>
      <c r="I629" s="22"/>
      <c r="J629" s="22"/>
      <c r="K629" s="22"/>
      <c r="M629" s="37">
        <v>94.475130890052355</v>
      </c>
      <c r="V629" s="32">
        <v>190.16008704000001</v>
      </c>
      <c r="W629" s="33">
        <v>42275.40625</v>
      </c>
      <c r="X629" s="34">
        <v>1.4852320000000001</v>
      </c>
    </row>
    <row r="630" spans="1:24" x14ac:dyDescent="0.2">
      <c r="A630" s="19">
        <v>42227.739583333336</v>
      </c>
      <c r="B630" s="22"/>
      <c r="C630" s="22"/>
      <c r="D630" s="22"/>
      <c r="E630" s="22"/>
      <c r="F630" s="22"/>
      <c r="G630" s="22"/>
      <c r="H630" s="22"/>
      <c r="I630" s="22"/>
      <c r="J630" s="22"/>
      <c r="K630" s="22"/>
      <c r="M630" s="37">
        <v>94.385130890052352</v>
      </c>
      <c r="V630" s="32">
        <v>92.376345600000008</v>
      </c>
      <c r="W630" s="33">
        <v>42275.416666666664</v>
      </c>
      <c r="X630" s="34">
        <v>0.23546317999999999</v>
      </c>
    </row>
    <row r="631" spans="1:24" x14ac:dyDescent="0.2">
      <c r="A631" s="19">
        <v>42227.75</v>
      </c>
      <c r="B631" s="22"/>
      <c r="C631" s="22"/>
      <c r="D631" s="22"/>
      <c r="E631" s="22"/>
      <c r="F631" s="22"/>
      <c r="G631" s="22"/>
      <c r="H631" s="22"/>
      <c r="I631" s="22"/>
      <c r="J631" s="22"/>
      <c r="K631" s="22"/>
      <c r="M631" s="37">
        <v>94.295130890052363</v>
      </c>
      <c r="V631" s="32">
        <v>92.376345600000008</v>
      </c>
      <c r="W631" s="33">
        <v>42275.416666666664</v>
      </c>
      <c r="X631" s="34">
        <v>0.23152999999984999</v>
      </c>
    </row>
    <row r="632" spans="1:24" x14ac:dyDescent="0.2">
      <c r="A632" s="19">
        <v>42227.760416666664</v>
      </c>
      <c r="B632" s="22"/>
      <c r="C632" s="22"/>
      <c r="D632" s="22"/>
      <c r="E632" s="22"/>
      <c r="F632" s="22"/>
      <c r="G632" s="22"/>
      <c r="H632" s="22"/>
      <c r="I632" s="22"/>
      <c r="J632" s="22"/>
      <c r="K632" s="22"/>
      <c r="M632" s="37">
        <v>94.205130890052359</v>
      </c>
      <c r="V632" s="32">
        <v>64.019704320000002</v>
      </c>
      <c r="W632" s="33">
        <v>42275.465277777781</v>
      </c>
      <c r="X632" s="34">
        <v>1.85442</v>
      </c>
    </row>
    <row r="633" spans="1:24" x14ac:dyDescent="0.2">
      <c r="A633" s="19">
        <v>42227.770833333336</v>
      </c>
      <c r="B633" s="22"/>
      <c r="C633" s="22"/>
      <c r="D633" s="22"/>
      <c r="E633" s="22"/>
      <c r="F633" s="22"/>
      <c r="G633" s="22"/>
      <c r="H633" s="22"/>
      <c r="I633" s="22"/>
      <c r="J633" s="22"/>
      <c r="K633" s="22"/>
      <c r="M633" s="37">
        <v>94.115130890052356</v>
      </c>
      <c r="V633" s="32">
        <v>16.350935040000003</v>
      </c>
      <c r="W633" s="33">
        <v>42275.586805555555</v>
      </c>
      <c r="X633" s="34">
        <v>6.4134510000000002</v>
      </c>
    </row>
    <row r="634" spans="1:24" x14ac:dyDescent="0.2">
      <c r="A634" s="19">
        <v>42227.78125</v>
      </c>
      <c r="B634" s="22"/>
      <c r="C634" s="22"/>
      <c r="D634" s="22"/>
      <c r="E634" s="22"/>
      <c r="F634" s="22"/>
      <c r="G634" s="22"/>
      <c r="H634" s="22"/>
      <c r="I634" s="22"/>
      <c r="J634" s="22"/>
      <c r="K634" s="22"/>
      <c r="M634" s="37">
        <v>94.025130890052353</v>
      </c>
      <c r="V634" s="32">
        <v>12.536789760000001</v>
      </c>
      <c r="W634" s="33">
        <v>42275.625</v>
      </c>
      <c r="X634" s="34">
        <v>24.97079999999999</v>
      </c>
    </row>
    <row r="635" spans="1:24" x14ac:dyDescent="0.2">
      <c r="A635" s="19">
        <v>42227.791666666664</v>
      </c>
      <c r="B635" s="22"/>
      <c r="C635" s="22"/>
      <c r="D635" s="22"/>
      <c r="E635" s="22"/>
      <c r="F635" s="22"/>
      <c r="G635" s="22"/>
      <c r="H635" s="22"/>
      <c r="I635" s="22"/>
      <c r="J635" s="22"/>
      <c r="K635" s="22"/>
      <c r="M635" s="37">
        <v>93.935130890052363</v>
      </c>
      <c r="V635" s="32">
        <v>147.54465792000002</v>
      </c>
      <c r="W635" s="33">
        <v>42276.319444444445</v>
      </c>
      <c r="X635" s="34">
        <v>0.32253120000000002</v>
      </c>
    </row>
    <row r="636" spans="1:24" x14ac:dyDescent="0.2">
      <c r="A636" s="19">
        <v>42227.802083333336</v>
      </c>
      <c r="B636" s="22"/>
      <c r="C636" s="22"/>
      <c r="D636" s="22"/>
      <c r="E636" s="22"/>
      <c r="F636" s="22"/>
      <c r="G636" s="22"/>
      <c r="H636" s="22"/>
      <c r="I636" s="22"/>
      <c r="J636" s="22"/>
      <c r="K636" s="22"/>
      <c r="M636" s="37">
        <v>93.84513089005236</v>
      </c>
      <c r="V636" s="32">
        <v>151.58411136000001</v>
      </c>
      <c r="W636" s="33">
        <v>42276.336805555555</v>
      </c>
      <c r="X636" s="34">
        <v>0.38862999999999998</v>
      </c>
    </row>
    <row r="637" spans="1:24" x14ac:dyDescent="0.2">
      <c r="A637" s="19">
        <v>42227.8125</v>
      </c>
      <c r="B637" s="22"/>
      <c r="C637" s="22"/>
      <c r="D637" s="22"/>
      <c r="E637" s="22"/>
      <c r="F637" s="22"/>
      <c r="G637" s="22"/>
      <c r="H637" s="22"/>
      <c r="I637" s="22"/>
      <c r="J637" s="22"/>
      <c r="K637" s="22"/>
      <c r="M637" s="37"/>
      <c r="V637" s="32">
        <v>157.55477760000002</v>
      </c>
      <c r="W637" s="33">
        <v>42276.350694444445</v>
      </c>
      <c r="X637" s="34">
        <v>0.23230999999999999</v>
      </c>
    </row>
    <row r="638" spans="1:24" x14ac:dyDescent="0.2">
      <c r="A638" s="19">
        <v>42227.822916666664</v>
      </c>
      <c r="B638" s="22"/>
      <c r="C638" s="22"/>
      <c r="D638" s="22"/>
      <c r="E638" s="22"/>
      <c r="F638" s="22"/>
      <c r="G638" s="22"/>
      <c r="H638" s="22"/>
      <c r="I638" s="22"/>
      <c r="J638" s="22"/>
      <c r="K638" s="22"/>
      <c r="M638" s="37"/>
      <c r="V638" s="32">
        <v>162.86561280000001</v>
      </c>
      <c r="W638" s="33">
        <v>42276.381944444445</v>
      </c>
      <c r="X638" s="34">
        <v>0.27191209999999999</v>
      </c>
    </row>
    <row r="639" spans="1:24" x14ac:dyDescent="0.2">
      <c r="A639" s="19">
        <v>42227.833333333336</v>
      </c>
      <c r="B639" s="22"/>
      <c r="C639" s="22"/>
      <c r="D639" s="22"/>
      <c r="E639" s="22"/>
      <c r="F639" s="22"/>
      <c r="G639" s="22"/>
      <c r="H639" s="22"/>
      <c r="I639" s="22"/>
      <c r="J639" s="22"/>
      <c r="K639" s="22"/>
      <c r="V639" s="32">
        <v>162.86561280000001</v>
      </c>
      <c r="W639" s="33">
        <v>42276.381944444445</v>
      </c>
      <c r="X639" s="34">
        <v>0.2365999999998</v>
      </c>
    </row>
    <row r="640" spans="1:24" x14ac:dyDescent="0.2">
      <c r="A640" s="19">
        <v>42227.84375</v>
      </c>
      <c r="B640" s="22"/>
      <c r="C640" s="22"/>
      <c r="D640" s="22"/>
      <c r="E640" s="22"/>
      <c r="F640" s="22"/>
      <c r="G640" s="22"/>
      <c r="H640" s="22"/>
      <c r="I640" s="22"/>
      <c r="J640" s="22"/>
      <c r="K640" s="22"/>
      <c r="V640" s="32">
        <v>176.56113024000001</v>
      </c>
      <c r="W640" s="33">
        <v>42277.354166666664</v>
      </c>
      <c r="X640" s="34">
        <v>1.4287931</v>
      </c>
    </row>
    <row r="641" spans="1:24" x14ac:dyDescent="0.2">
      <c r="A641" s="19">
        <v>42227.854166666664</v>
      </c>
      <c r="B641" s="22"/>
      <c r="C641" s="22"/>
      <c r="D641" s="22"/>
      <c r="E641" s="22"/>
      <c r="F641" s="22"/>
      <c r="G641" s="22"/>
      <c r="H641" s="22"/>
      <c r="I641" s="22"/>
      <c r="J641" s="22"/>
      <c r="K641" s="22"/>
      <c r="V641" s="32">
        <v>190.16008704000001</v>
      </c>
      <c r="W641" s="33">
        <v>42277.399305555555</v>
      </c>
      <c r="X641" s="34">
        <v>0.26113409999999998</v>
      </c>
    </row>
    <row r="642" spans="1:24" x14ac:dyDescent="0.2">
      <c r="A642" s="19">
        <v>42227.864583333336</v>
      </c>
      <c r="B642" s="22"/>
      <c r="C642" s="22"/>
      <c r="D642" s="22"/>
      <c r="E642" s="22"/>
      <c r="F642" s="22"/>
      <c r="G642" s="22"/>
      <c r="H642" s="22"/>
      <c r="I642" s="22"/>
      <c r="J642" s="22"/>
      <c r="K642" s="22"/>
      <c r="V642" s="32">
        <v>103.15895039999999</v>
      </c>
      <c r="W642" s="33">
        <v>42278.395833333336</v>
      </c>
      <c r="X642" s="34">
        <v>0.17612240000000001</v>
      </c>
    </row>
    <row r="643" spans="1:24" x14ac:dyDescent="0.2">
      <c r="A643" s="19">
        <v>42227.875</v>
      </c>
      <c r="B643" s="22"/>
      <c r="C643" s="22"/>
      <c r="D643" s="22"/>
      <c r="E643" s="22"/>
      <c r="F643" s="22"/>
      <c r="G643" s="22"/>
      <c r="H643" s="22"/>
      <c r="I643" s="22"/>
      <c r="J643" s="22"/>
      <c r="K643" s="22"/>
      <c r="V643" s="32">
        <v>96.480172800000005</v>
      </c>
      <c r="W643" s="33">
        <v>42278.4375</v>
      </c>
      <c r="X643" s="34">
        <v>0.14824200000000001</v>
      </c>
    </row>
    <row r="644" spans="1:24" x14ac:dyDescent="0.2">
      <c r="A644" s="19">
        <v>42227.885416666664</v>
      </c>
      <c r="B644" s="22"/>
      <c r="C644" s="22"/>
      <c r="D644" s="22"/>
      <c r="E644" s="22"/>
      <c r="F644" s="22"/>
      <c r="G644" s="22"/>
      <c r="H644" s="22"/>
      <c r="I644" s="22"/>
      <c r="J644" s="22"/>
      <c r="K644" s="22"/>
      <c r="V644" s="32">
        <v>92.376345600000008</v>
      </c>
      <c r="W644" s="33">
        <v>42278.458333333336</v>
      </c>
      <c r="X644" s="34">
        <v>0.23599999999980001</v>
      </c>
    </row>
    <row r="645" spans="1:24" x14ac:dyDescent="0.2">
      <c r="A645" s="19">
        <v>42227.895833333336</v>
      </c>
      <c r="B645" s="22"/>
      <c r="C645" s="22"/>
      <c r="D645" s="22"/>
      <c r="E645" s="22"/>
      <c r="F645" s="22"/>
      <c r="G645" s="22"/>
      <c r="H645" s="22"/>
      <c r="I645" s="22"/>
      <c r="J645" s="22"/>
      <c r="K645" s="22"/>
      <c r="V645" s="32">
        <v>64.019704320000002</v>
      </c>
      <c r="W645" s="33">
        <v>42278.489583333336</v>
      </c>
      <c r="X645" s="34">
        <v>1.144582</v>
      </c>
    </row>
    <row r="646" spans="1:24" x14ac:dyDescent="0.2">
      <c r="A646" s="19">
        <v>42227.90625</v>
      </c>
      <c r="B646" s="22"/>
      <c r="C646" s="22"/>
      <c r="D646" s="22"/>
      <c r="E646" s="22"/>
      <c r="F646" s="22"/>
      <c r="G646" s="22"/>
      <c r="H646" s="22"/>
      <c r="I646" s="22"/>
      <c r="J646" s="22"/>
      <c r="K646" s="22"/>
      <c r="V646" s="32">
        <v>16.350935040000003</v>
      </c>
      <c r="W646" s="33">
        <v>42278.590277777781</v>
      </c>
      <c r="X646" s="34">
        <v>5.8483619999999998</v>
      </c>
    </row>
    <row r="647" spans="1:24" x14ac:dyDescent="0.2">
      <c r="A647" s="19">
        <v>42227.916666666664</v>
      </c>
      <c r="B647" s="22"/>
      <c r="C647" s="22"/>
      <c r="D647" s="22"/>
      <c r="E647" s="22"/>
      <c r="F647" s="22"/>
      <c r="G647" s="22"/>
      <c r="H647" s="22"/>
      <c r="I647" s="22"/>
      <c r="J647" s="22"/>
      <c r="K647" s="22"/>
      <c r="L647" s="37"/>
      <c r="V647" s="32">
        <v>16.350935040000003</v>
      </c>
      <c r="W647" s="33">
        <v>42278.590277777781</v>
      </c>
      <c r="X647" s="34">
        <v>5.8257830000000004</v>
      </c>
    </row>
    <row r="648" spans="1:24" x14ac:dyDescent="0.2">
      <c r="A648" s="19">
        <v>42227.927083333336</v>
      </c>
      <c r="B648" s="22"/>
      <c r="C648" s="22"/>
      <c r="D648" s="22"/>
      <c r="E648" s="22"/>
      <c r="F648" s="22"/>
      <c r="G648" s="22"/>
      <c r="H648" s="22"/>
      <c r="I648" s="22"/>
      <c r="J648" s="22"/>
      <c r="K648" s="22"/>
      <c r="L648" s="37"/>
      <c r="M648" s="37"/>
      <c r="V648" s="32">
        <v>12.536789760000001</v>
      </c>
      <c r="W648" s="33">
        <v>42278.635416666664</v>
      </c>
      <c r="X648" s="34">
        <v>23.848429999999993</v>
      </c>
    </row>
    <row r="649" spans="1:24" x14ac:dyDescent="0.2">
      <c r="A649" s="19">
        <v>42227.9375</v>
      </c>
      <c r="B649" s="22"/>
      <c r="C649" s="22"/>
      <c r="D649" s="22"/>
      <c r="E649" s="22"/>
      <c r="F649" s="22"/>
      <c r="G649" s="22"/>
      <c r="H649" s="22"/>
      <c r="I649" s="22"/>
      <c r="J649" s="22"/>
      <c r="K649" s="22"/>
      <c r="L649" s="37"/>
      <c r="M649" s="37"/>
      <c r="V649" s="32">
        <v>176.56113024000001</v>
      </c>
      <c r="W649" s="33">
        <v>42285.385416666664</v>
      </c>
      <c r="X649" s="34">
        <v>0.19698370000000001</v>
      </c>
    </row>
    <row r="650" spans="1:24" x14ac:dyDescent="0.2">
      <c r="A650" s="19">
        <v>42227.947916666664</v>
      </c>
      <c r="B650" s="22"/>
      <c r="C650" s="22"/>
      <c r="D650" s="22"/>
      <c r="E650" s="22"/>
      <c r="F650" s="22"/>
      <c r="G650" s="22"/>
      <c r="H650" s="22"/>
      <c r="I650" s="22"/>
      <c r="J650" s="22"/>
      <c r="K650" s="22"/>
      <c r="L650" s="37"/>
      <c r="M650" s="37"/>
      <c r="V650" s="32">
        <v>190.16008704000001</v>
      </c>
      <c r="W650" s="33">
        <v>42285.444444444445</v>
      </c>
      <c r="X650" s="34">
        <v>0.79783099999999996</v>
      </c>
    </row>
    <row r="651" spans="1:24" x14ac:dyDescent="0.2">
      <c r="A651" s="19">
        <v>42227.958333333336</v>
      </c>
      <c r="B651" s="22"/>
      <c r="C651" s="22"/>
      <c r="D651" s="22"/>
      <c r="E651" s="22"/>
      <c r="F651" s="22"/>
      <c r="G651" s="22"/>
      <c r="H651" s="22"/>
      <c r="I651" s="22"/>
      <c r="J651" s="22"/>
      <c r="K651" s="22"/>
      <c r="L651" s="37"/>
      <c r="M651" s="37"/>
      <c r="V651" s="32">
        <v>94.613333760000003</v>
      </c>
      <c r="W651" s="33">
        <v>42286.364583333336</v>
      </c>
      <c r="X651" s="34">
        <v>0.17476999999999701</v>
      </c>
    </row>
    <row r="652" spans="1:24" x14ac:dyDescent="0.2">
      <c r="A652" s="19">
        <v>42227.96875</v>
      </c>
      <c r="B652" s="22"/>
      <c r="C652" s="22"/>
      <c r="D652" s="22"/>
      <c r="E652" s="22"/>
      <c r="F652" s="22"/>
      <c r="G652" s="22"/>
      <c r="H652" s="22"/>
      <c r="I652" s="22"/>
      <c r="J652" s="22"/>
      <c r="K652" s="22"/>
      <c r="L652" s="37"/>
      <c r="M652" s="37"/>
      <c r="V652" s="32">
        <v>101.08289664000002</v>
      </c>
      <c r="W652" s="33">
        <v>42286.40625</v>
      </c>
      <c r="X652" s="34">
        <v>0.12883</v>
      </c>
    </row>
    <row r="653" spans="1:24" x14ac:dyDescent="0.2">
      <c r="A653" s="19">
        <v>42227.979166666664</v>
      </c>
      <c r="B653" s="22"/>
      <c r="C653" s="22"/>
      <c r="D653" s="22"/>
      <c r="E653" s="22"/>
      <c r="F653" s="22"/>
      <c r="G653" s="22"/>
      <c r="H653" s="22"/>
      <c r="I653" s="22"/>
      <c r="J653" s="22"/>
      <c r="K653" s="22"/>
      <c r="L653" s="37"/>
      <c r="M653" s="37"/>
      <c r="V653" s="32">
        <v>147.54465792000002</v>
      </c>
      <c r="W653" s="33">
        <v>42286.40625</v>
      </c>
      <c r="X653" s="34">
        <v>0.17522119999999999</v>
      </c>
    </row>
    <row r="654" spans="1:24" x14ac:dyDescent="0.2">
      <c r="A654" s="19">
        <v>42227.989583333336</v>
      </c>
      <c r="B654" s="22"/>
      <c r="C654" s="22"/>
      <c r="D654" s="22"/>
      <c r="E654" s="22"/>
      <c r="F654" s="22"/>
      <c r="G654" s="22"/>
      <c r="H654" s="22"/>
      <c r="I654" s="22"/>
      <c r="J654" s="22"/>
      <c r="K654" s="22"/>
      <c r="L654" s="37"/>
      <c r="M654" s="37"/>
      <c r="V654" s="32">
        <v>13.083966720000003</v>
      </c>
      <c r="W654" s="33">
        <v>42286.416666666664</v>
      </c>
      <c r="X654" s="34">
        <v>23.30132</v>
      </c>
    </row>
    <row r="655" spans="1:24" x14ac:dyDescent="0.2">
      <c r="A655" s="19">
        <v>42228</v>
      </c>
      <c r="B655" s="22"/>
      <c r="C655" s="22"/>
      <c r="D655" s="22"/>
      <c r="E655" s="22"/>
      <c r="F655" s="22"/>
      <c r="G655" s="22"/>
      <c r="H655" s="22"/>
      <c r="I655" s="22"/>
      <c r="J655" s="22"/>
      <c r="K655" s="22"/>
      <c r="L655" s="37"/>
      <c r="M655" s="37"/>
      <c r="V655" s="32">
        <v>151.58411136000001</v>
      </c>
      <c r="W655" s="33">
        <v>42286.420138888891</v>
      </c>
      <c r="X655" s="34">
        <v>0.19443733999999999</v>
      </c>
    </row>
    <row r="656" spans="1:24" x14ac:dyDescent="0.2">
      <c r="A656" s="19">
        <v>42228.010416666664</v>
      </c>
      <c r="B656" s="22"/>
      <c r="C656" s="22"/>
      <c r="D656" s="22"/>
      <c r="E656" s="22"/>
      <c r="F656" s="22"/>
      <c r="G656" s="22"/>
      <c r="H656" s="22"/>
      <c r="I656" s="22"/>
      <c r="J656" s="22"/>
      <c r="K656" s="22"/>
      <c r="L656" s="37"/>
      <c r="M656" s="37"/>
      <c r="V656" s="32">
        <v>114.4243584</v>
      </c>
      <c r="W656" s="33">
        <v>42286.430555555555</v>
      </c>
      <c r="X656" s="34">
        <v>0.75699999999997103</v>
      </c>
    </row>
    <row r="657" spans="1:24" x14ac:dyDescent="0.2">
      <c r="A657" s="19">
        <v>42228.020833333336</v>
      </c>
      <c r="B657" s="22"/>
      <c r="C657" s="22"/>
      <c r="D657" s="22"/>
      <c r="E657" s="22"/>
      <c r="F657" s="22"/>
      <c r="G657" s="22"/>
      <c r="H657" s="22"/>
      <c r="I657" s="22"/>
      <c r="J657" s="22"/>
      <c r="K657" s="22"/>
      <c r="L657" s="37"/>
      <c r="M657" s="37"/>
      <c r="V657" s="32">
        <v>15.884225279999999</v>
      </c>
      <c r="W657" s="33">
        <v>42286.447916666664</v>
      </c>
      <c r="X657" s="34">
        <v>4.3293699999999991</v>
      </c>
    </row>
    <row r="658" spans="1:24" x14ac:dyDescent="0.2">
      <c r="A658" s="19">
        <v>42228.03125</v>
      </c>
      <c r="B658" s="22"/>
      <c r="C658" s="22"/>
      <c r="D658" s="22"/>
      <c r="E658" s="22"/>
      <c r="F658" s="22"/>
      <c r="G658" s="22"/>
      <c r="H658" s="22"/>
      <c r="I658" s="22"/>
      <c r="J658" s="22"/>
      <c r="K658" s="22"/>
      <c r="L658" s="22">
        <v>0</v>
      </c>
      <c r="M658" s="37"/>
      <c r="V658" s="32">
        <v>157.55477760000002</v>
      </c>
      <c r="W658" s="33">
        <v>42286.454861111109</v>
      </c>
      <c r="X658" s="34">
        <v>0.19636327000000001</v>
      </c>
    </row>
    <row r="659" spans="1:24" x14ac:dyDescent="0.2">
      <c r="A659" s="19">
        <v>42228.041666666664</v>
      </c>
      <c r="B659" s="22"/>
      <c r="C659" s="22"/>
      <c r="D659" s="22"/>
      <c r="E659" s="22"/>
      <c r="F659" s="22"/>
      <c r="G659" s="22"/>
      <c r="H659" s="22"/>
      <c r="I659" s="22"/>
      <c r="J659" s="22"/>
      <c r="K659" s="22"/>
      <c r="L659" s="22">
        <v>0</v>
      </c>
      <c r="M659" s="37"/>
      <c r="V659" s="32">
        <v>16.399215359999999</v>
      </c>
      <c r="W659" s="33">
        <v>42286.458333333336</v>
      </c>
      <c r="X659" s="34">
        <v>3.8869000000000016</v>
      </c>
    </row>
    <row r="660" spans="1:24" x14ac:dyDescent="0.2">
      <c r="A660" s="19">
        <v>42228.052083333336</v>
      </c>
      <c r="B660" s="22"/>
      <c r="C660" s="22"/>
      <c r="D660" s="22"/>
      <c r="E660" s="22"/>
      <c r="F660" s="22"/>
      <c r="G660" s="22"/>
      <c r="H660" s="22"/>
      <c r="I660" s="22"/>
      <c r="J660" s="22"/>
      <c r="K660" s="22"/>
      <c r="L660" s="22">
        <v>0</v>
      </c>
      <c r="M660" s="37"/>
      <c r="V660" s="32">
        <v>91.780888320000003</v>
      </c>
      <c r="W660" s="33">
        <v>42286.465277777781</v>
      </c>
      <c r="X660" s="34">
        <v>0.243811</v>
      </c>
    </row>
    <row r="661" spans="1:24" x14ac:dyDescent="0.2">
      <c r="A661" s="19">
        <v>42228.0625</v>
      </c>
      <c r="B661" s="22"/>
      <c r="C661" s="22"/>
      <c r="D661" s="22"/>
      <c r="E661" s="22"/>
      <c r="F661" s="22"/>
      <c r="G661" s="22"/>
      <c r="H661" s="22"/>
      <c r="I661" s="22"/>
      <c r="J661" s="22"/>
      <c r="K661" s="22"/>
      <c r="L661" s="22">
        <v>0</v>
      </c>
      <c r="M661" s="37"/>
      <c r="V661" s="32">
        <v>162.86561280000001</v>
      </c>
      <c r="W661" s="33">
        <v>42286.482638888891</v>
      </c>
      <c r="X661" s="34">
        <v>0.1895415</v>
      </c>
    </row>
    <row r="662" spans="1:24" x14ac:dyDescent="0.2">
      <c r="A662" s="19">
        <v>42228.072916666664</v>
      </c>
      <c r="B662" s="22"/>
      <c r="C662" s="22"/>
      <c r="D662" s="22"/>
      <c r="E662" s="22"/>
      <c r="F662" s="22"/>
      <c r="G662" s="22"/>
      <c r="H662" s="22"/>
      <c r="I662" s="22"/>
      <c r="J662" s="22"/>
      <c r="K662" s="22"/>
      <c r="L662" s="22">
        <v>0</v>
      </c>
      <c r="M662" s="37"/>
      <c r="V662" s="32">
        <v>162.86561280000001</v>
      </c>
      <c r="W662" s="33">
        <v>42286.482638888891</v>
      </c>
      <c r="X662" s="34">
        <v>0.19288524000000001</v>
      </c>
    </row>
    <row r="663" spans="1:24" x14ac:dyDescent="0.2">
      <c r="A663" s="19">
        <v>42228.083333333336</v>
      </c>
      <c r="B663" s="22"/>
      <c r="C663" s="22"/>
      <c r="D663" s="22"/>
      <c r="E663" s="22"/>
      <c r="F663" s="22"/>
      <c r="G663" s="22"/>
      <c r="H663" s="22"/>
      <c r="I663" s="22"/>
      <c r="J663" s="22"/>
      <c r="K663" s="22"/>
      <c r="L663" s="22">
        <v>0</v>
      </c>
      <c r="M663" s="37"/>
      <c r="V663" s="32">
        <v>73.836702720000005</v>
      </c>
      <c r="W663" s="33">
        <v>42286.489583333336</v>
      </c>
      <c r="X663" s="34">
        <v>0.48929999999999002</v>
      </c>
    </row>
    <row r="664" spans="1:24" x14ac:dyDescent="0.2">
      <c r="A664" s="19">
        <v>42228.09375</v>
      </c>
      <c r="B664" s="22"/>
      <c r="C664" s="22"/>
      <c r="D664" s="22"/>
      <c r="E664" s="22"/>
      <c r="F664" s="22"/>
      <c r="G664" s="22"/>
      <c r="H664" s="22"/>
      <c r="I664" s="22"/>
      <c r="J664" s="22"/>
      <c r="K664" s="22"/>
      <c r="L664" s="22">
        <v>0</v>
      </c>
      <c r="M664" s="37"/>
      <c r="V664" s="32">
        <v>63.536901119999996</v>
      </c>
      <c r="W664" s="33">
        <v>42286.513888888891</v>
      </c>
      <c r="X664" s="34">
        <v>0.95923000000000003</v>
      </c>
    </row>
    <row r="665" spans="1:24" x14ac:dyDescent="0.2">
      <c r="A665" s="19">
        <v>42228.104166666664</v>
      </c>
      <c r="B665" s="22"/>
      <c r="C665" s="22"/>
      <c r="D665" s="22"/>
      <c r="E665" s="22"/>
      <c r="F665" s="22"/>
      <c r="G665" s="22"/>
      <c r="H665" s="22"/>
      <c r="I665" s="22"/>
      <c r="J665" s="22"/>
      <c r="K665" s="22"/>
      <c r="L665" s="22">
        <v>0</v>
      </c>
      <c r="M665" s="37"/>
      <c r="V665" s="32">
        <v>93.824755199999998</v>
      </c>
      <c r="W665" s="33">
        <v>42286.552083333336</v>
      </c>
      <c r="X665" s="34">
        <v>0.17963100000000001</v>
      </c>
    </row>
    <row r="666" spans="1:24" x14ac:dyDescent="0.2">
      <c r="A666" s="19">
        <v>42228.114583333336</v>
      </c>
      <c r="B666" s="22"/>
      <c r="C666" s="22"/>
      <c r="D666" s="22"/>
      <c r="E666" s="22"/>
      <c r="F666" s="22"/>
      <c r="G666" s="22"/>
      <c r="H666" s="22"/>
      <c r="I666" s="22"/>
      <c r="J666" s="22"/>
      <c r="K666" s="22"/>
      <c r="L666" s="22">
        <v>0</v>
      </c>
      <c r="M666" s="37"/>
      <c r="V666" s="32">
        <v>15.56235648</v>
      </c>
      <c r="W666" s="33">
        <v>42290.447916666664</v>
      </c>
      <c r="X666" s="34">
        <v>3.7486690999999999</v>
      </c>
    </row>
    <row r="667" spans="1:24" x14ac:dyDescent="0.2">
      <c r="A667" s="19">
        <v>42228.125</v>
      </c>
      <c r="B667" s="22"/>
      <c r="C667" s="22"/>
      <c r="D667" s="22"/>
      <c r="E667" s="22"/>
      <c r="F667" s="22"/>
      <c r="G667" s="22"/>
      <c r="H667" s="22"/>
      <c r="I667" s="22"/>
      <c r="J667" s="22"/>
      <c r="K667" s="22"/>
      <c r="L667" s="22">
        <v>0</v>
      </c>
      <c r="M667" s="37"/>
      <c r="V667" s="32">
        <v>13.775984640000003</v>
      </c>
      <c r="W667" s="33">
        <v>42290.541666666664</v>
      </c>
      <c r="X667" s="34">
        <v>23.058688999999983</v>
      </c>
    </row>
    <row r="668" spans="1:24" x14ac:dyDescent="0.2">
      <c r="A668" s="19">
        <v>42228.135416666664</v>
      </c>
      <c r="B668" s="22"/>
      <c r="C668" s="22"/>
      <c r="D668" s="22"/>
      <c r="E668" s="22"/>
      <c r="F668" s="22"/>
      <c r="G668" s="22"/>
      <c r="H668" s="22"/>
      <c r="I668" s="22"/>
      <c r="J668" s="22"/>
      <c r="K668" s="22"/>
      <c r="L668" s="22">
        <v>0</v>
      </c>
      <c r="M668" s="37"/>
      <c r="V668" s="32">
        <v>147.54465792000002</v>
      </c>
      <c r="W668" s="33">
        <v>42291.333333333336</v>
      </c>
      <c r="X668" s="34">
        <v>0.44822313000000003</v>
      </c>
    </row>
    <row r="669" spans="1:24" x14ac:dyDescent="0.2">
      <c r="A669" s="19">
        <v>42228.145833333336</v>
      </c>
      <c r="B669" s="22"/>
      <c r="C669" s="22"/>
      <c r="D669" s="22"/>
      <c r="E669" s="22"/>
      <c r="F669" s="22"/>
      <c r="G669" s="22"/>
      <c r="H669" s="22"/>
      <c r="I669" s="22"/>
      <c r="J669" s="22"/>
      <c r="K669" s="22"/>
      <c r="L669" s="22">
        <v>0</v>
      </c>
      <c r="M669" s="37"/>
      <c r="V669" s="32">
        <v>151.58411136000001</v>
      </c>
      <c r="W669" s="33">
        <v>42291.347222222219</v>
      </c>
      <c r="X669" s="34">
        <v>0.34357339999999997</v>
      </c>
    </row>
    <row r="670" spans="1:24" x14ac:dyDescent="0.2">
      <c r="A670" s="19">
        <v>42228.15625</v>
      </c>
      <c r="B670" s="22"/>
      <c r="C670" s="22"/>
      <c r="D670" s="22"/>
      <c r="E670" s="22"/>
      <c r="F670" s="22"/>
      <c r="G670" s="22"/>
      <c r="H670" s="22"/>
      <c r="I670" s="22"/>
      <c r="J670" s="22"/>
      <c r="K670" s="22"/>
      <c r="L670" s="22">
        <v>0</v>
      </c>
      <c r="M670" s="37"/>
      <c r="V670" s="32">
        <v>157.55477760000002</v>
      </c>
      <c r="W670" s="33">
        <v>42291.361111111109</v>
      </c>
      <c r="X670" s="34">
        <v>0.34323300000000001</v>
      </c>
    </row>
    <row r="671" spans="1:24" x14ac:dyDescent="0.2">
      <c r="A671" s="19">
        <v>42228.166666666664</v>
      </c>
      <c r="B671" s="22"/>
      <c r="C671" s="22"/>
      <c r="D671" s="22"/>
      <c r="E671" s="22"/>
      <c r="F671" s="22"/>
      <c r="G671" s="22"/>
      <c r="H671" s="22"/>
      <c r="I671" s="22"/>
      <c r="J671" s="22"/>
      <c r="K671" s="22"/>
      <c r="L671" s="22">
        <v>0</v>
      </c>
      <c r="M671" s="37"/>
      <c r="V671" s="32">
        <v>162.86561280000001</v>
      </c>
      <c r="W671" s="33">
        <v>42291.381944444445</v>
      </c>
      <c r="X671" s="34">
        <v>0.35423159999999998</v>
      </c>
    </row>
    <row r="672" spans="1:24" x14ac:dyDescent="0.2">
      <c r="A672" s="19">
        <v>42228.177083333336</v>
      </c>
      <c r="B672" s="22"/>
      <c r="C672" s="22"/>
      <c r="D672" s="22"/>
      <c r="E672" s="22"/>
      <c r="F672" s="22"/>
      <c r="G672" s="22"/>
      <c r="H672" s="22"/>
      <c r="I672" s="22"/>
      <c r="J672" s="22"/>
      <c r="K672" s="22"/>
      <c r="L672" s="22">
        <v>0</v>
      </c>
      <c r="M672" s="37"/>
      <c r="V672" s="32">
        <v>162.86561280000001</v>
      </c>
      <c r="W672" s="33">
        <v>42291.381944444445</v>
      </c>
      <c r="X672" s="34">
        <v>0.35411326999999998</v>
      </c>
    </row>
    <row r="673" spans="1:24" x14ac:dyDescent="0.2">
      <c r="A673" s="19">
        <v>42228.1875</v>
      </c>
      <c r="B673" s="22"/>
      <c r="C673" s="22"/>
      <c r="D673" s="22"/>
      <c r="E673" s="22"/>
      <c r="F673" s="22"/>
      <c r="G673" s="22"/>
      <c r="H673" s="22"/>
      <c r="I673" s="22"/>
      <c r="J673" s="22"/>
      <c r="K673" s="22"/>
      <c r="L673" s="22">
        <v>0</v>
      </c>
      <c r="M673" s="37"/>
      <c r="V673" s="32">
        <v>176.56113024000001</v>
      </c>
      <c r="W673" s="33">
        <v>42291.416666666664</v>
      </c>
      <c r="X673" s="34">
        <v>0.443413</v>
      </c>
    </row>
    <row r="674" spans="1:24" x14ac:dyDescent="0.2">
      <c r="A674" s="19">
        <v>42228.197916666664</v>
      </c>
      <c r="B674" s="22"/>
      <c r="C674" s="22"/>
      <c r="D674" s="22"/>
      <c r="E674" s="22"/>
      <c r="F674" s="22"/>
      <c r="G674" s="22"/>
      <c r="H674" s="22"/>
      <c r="I674" s="22"/>
      <c r="J674" s="22"/>
      <c r="K674" s="22"/>
      <c r="L674" s="22">
        <v>0</v>
      </c>
      <c r="M674" s="37"/>
      <c r="V674" s="32">
        <v>190.16008704000001</v>
      </c>
      <c r="W674" s="33">
        <v>42291.465277777781</v>
      </c>
      <c r="X674" s="34">
        <v>0.3563344</v>
      </c>
    </row>
    <row r="675" spans="1:24" x14ac:dyDescent="0.2">
      <c r="A675" s="19">
        <v>42228.208333333336</v>
      </c>
      <c r="B675" s="22"/>
      <c r="C675" s="22"/>
      <c r="D675" s="22"/>
      <c r="E675" s="22"/>
      <c r="F675" s="22"/>
      <c r="G675" s="22"/>
      <c r="H675" s="22"/>
      <c r="I675" s="22"/>
      <c r="J675" s="22"/>
      <c r="K675" s="22"/>
      <c r="L675" s="22">
        <v>0</v>
      </c>
      <c r="M675" s="37"/>
      <c r="V675" s="32">
        <v>12.536789760000001</v>
      </c>
      <c r="W675" s="33">
        <v>42303.409722222219</v>
      </c>
      <c r="X675" s="34">
        <v>20.770109999999956</v>
      </c>
    </row>
    <row r="676" spans="1:24" x14ac:dyDescent="0.2">
      <c r="A676" s="19">
        <v>42228.21875</v>
      </c>
      <c r="B676" s="22"/>
      <c r="C676" s="22"/>
      <c r="D676" s="22"/>
      <c r="E676" s="22"/>
      <c r="F676" s="22"/>
      <c r="G676" s="22"/>
      <c r="H676" s="22"/>
      <c r="I676" s="22"/>
      <c r="J676" s="22"/>
      <c r="K676" s="22"/>
      <c r="L676" s="22">
        <v>0</v>
      </c>
      <c r="M676" s="37"/>
      <c r="V676" s="32">
        <v>16.350935040000003</v>
      </c>
      <c r="W676" s="33">
        <v>42303.575694444444</v>
      </c>
      <c r="X676" s="34">
        <v>3.1877862000000001</v>
      </c>
    </row>
    <row r="677" spans="1:24" x14ac:dyDescent="0.2">
      <c r="A677" s="19">
        <v>42228.229166666664</v>
      </c>
      <c r="B677" s="22"/>
      <c r="C677" s="22"/>
      <c r="D677" s="22"/>
      <c r="E677" s="22"/>
      <c r="F677" s="22"/>
      <c r="G677" s="22"/>
      <c r="H677" s="22"/>
      <c r="I677" s="22"/>
      <c r="J677" s="22"/>
      <c r="K677" s="22"/>
      <c r="L677" s="22">
        <v>0</v>
      </c>
      <c r="M677" s="37"/>
      <c r="V677" s="32">
        <v>64.019704320000002</v>
      </c>
      <c r="W677" s="33">
        <v>42303.652083333334</v>
      </c>
      <c r="X677" s="34">
        <v>0.67267600000000005</v>
      </c>
    </row>
    <row r="678" spans="1:24" x14ac:dyDescent="0.2">
      <c r="A678" s="19">
        <v>42228.239583333336</v>
      </c>
      <c r="B678" s="22"/>
      <c r="C678" s="22"/>
      <c r="D678" s="22"/>
      <c r="E678" s="22"/>
      <c r="F678" s="22"/>
      <c r="G678" s="22"/>
      <c r="H678" s="22"/>
      <c r="I678" s="22"/>
      <c r="J678" s="22"/>
      <c r="K678" s="22"/>
      <c r="L678" s="22">
        <v>0</v>
      </c>
      <c r="M678" s="37"/>
      <c r="V678" s="32">
        <v>91.764794880000011</v>
      </c>
      <c r="W678" s="33">
        <v>42304.467361111114</v>
      </c>
      <c r="X678" s="34">
        <v>0.385517</v>
      </c>
    </row>
    <row r="679" spans="1:24" x14ac:dyDescent="0.2">
      <c r="A679" s="19">
        <v>42228.25</v>
      </c>
      <c r="B679" s="22"/>
      <c r="C679" s="22"/>
      <c r="D679" s="22"/>
      <c r="E679" s="22"/>
      <c r="F679" s="22"/>
      <c r="G679" s="22"/>
      <c r="H679" s="22"/>
      <c r="I679" s="22"/>
      <c r="J679" s="22"/>
      <c r="K679" s="22"/>
      <c r="L679" s="22">
        <v>0</v>
      </c>
      <c r="M679" s="37"/>
      <c r="V679" s="32">
        <v>94.24318464000001</v>
      </c>
      <c r="W679" s="33">
        <v>42304.491666666669</v>
      </c>
      <c r="X679" s="34">
        <v>0.28333160000000002</v>
      </c>
    </row>
    <row r="680" spans="1:24" x14ac:dyDescent="0.2">
      <c r="A680" s="19">
        <v>42228.260416666664</v>
      </c>
      <c r="B680" s="22"/>
      <c r="C680" s="22"/>
      <c r="D680" s="22"/>
      <c r="E680" s="22"/>
      <c r="F680" s="22"/>
      <c r="G680" s="22"/>
      <c r="H680" s="22"/>
      <c r="I680" s="22"/>
      <c r="J680" s="22"/>
      <c r="K680" s="22"/>
      <c r="L680" s="22">
        <v>0</v>
      </c>
      <c r="M680" s="37"/>
      <c r="V680" s="32">
        <v>96.480172800000005</v>
      </c>
      <c r="W680" s="33">
        <v>42304.574305555558</v>
      </c>
      <c r="X680" s="34">
        <v>0.26587290000000002</v>
      </c>
    </row>
    <row r="681" spans="1:24" x14ac:dyDescent="0.2">
      <c r="A681" s="19">
        <v>42228.270833333336</v>
      </c>
      <c r="B681" s="22"/>
      <c r="C681" s="22"/>
      <c r="D681" s="22"/>
      <c r="E681" s="22"/>
      <c r="F681" s="22"/>
      <c r="G681" s="22"/>
      <c r="H681" s="22"/>
      <c r="I681" s="22"/>
      <c r="J681" s="22"/>
      <c r="K681" s="22"/>
      <c r="L681" s="22">
        <v>0</v>
      </c>
      <c r="M681" s="37"/>
      <c r="V681" s="32">
        <v>123.08262912000002</v>
      </c>
      <c r="W681" s="33">
        <v>42305.453472222223</v>
      </c>
      <c r="X681" s="34">
        <v>0.14252400000000001</v>
      </c>
    </row>
    <row r="682" spans="1:24" x14ac:dyDescent="0.2">
      <c r="A682" s="19">
        <v>42228.28125</v>
      </c>
      <c r="B682" s="22"/>
      <c r="C682" s="22"/>
      <c r="D682" s="22"/>
      <c r="E682" s="22"/>
      <c r="F682" s="22"/>
      <c r="G682" s="22"/>
      <c r="H682" s="22"/>
      <c r="I682" s="22"/>
      <c r="J682" s="22"/>
      <c r="K682" s="22"/>
      <c r="L682" s="22">
        <v>0</v>
      </c>
      <c r="M682" s="37"/>
      <c r="V682" s="32">
        <v>130.11546240000001</v>
      </c>
      <c r="W682" s="33">
        <v>42305.536111111112</v>
      </c>
      <c r="X682" s="34">
        <v>0.16381599999999999</v>
      </c>
    </row>
    <row r="683" spans="1:24" x14ac:dyDescent="0.2">
      <c r="A683" s="19">
        <v>42228.291666666664</v>
      </c>
      <c r="B683" s="22"/>
      <c r="C683" s="22"/>
      <c r="D683" s="22"/>
      <c r="E683" s="22"/>
      <c r="F683" s="22"/>
      <c r="G683" s="22"/>
      <c r="H683" s="22"/>
      <c r="I683" s="22"/>
      <c r="J683" s="22"/>
      <c r="K683" s="22"/>
      <c r="L683" s="22">
        <v>0</v>
      </c>
      <c r="M683" s="22">
        <v>0</v>
      </c>
      <c r="V683" s="32">
        <v>147.54465792000002</v>
      </c>
      <c r="W683" s="33">
        <v>42305.5625</v>
      </c>
      <c r="X683" s="34">
        <v>0.14933160000000001</v>
      </c>
    </row>
    <row r="684" spans="1:24" x14ac:dyDescent="0.2">
      <c r="A684" s="19">
        <v>42228.302083333336</v>
      </c>
      <c r="B684" s="22"/>
      <c r="C684" s="22"/>
      <c r="D684" s="22"/>
      <c r="E684" s="22"/>
      <c r="F684" s="22"/>
      <c r="G684" s="22"/>
      <c r="H684" s="22"/>
      <c r="I684" s="22"/>
      <c r="J684" s="22"/>
      <c r="K684" s="22"/>
      <c r="L684" s="22">
        <v>0</v>
      </c>
      <c r="M684" s="22">
        <v>0</v>
      </c>
      <c r="V684" s="32">
        <v>157.55477760000002</v>
      </c>
      <c r="W684" s="33">
        <v>42305.604166666664</v>
      </c>
      <c r="X684" s="34">
        <v>0.14924200000000001</v>
      </c>
    </row>
    <row r="685" spans="1:24" x14ac:dyDescent="0.2">
      <c r="A685" s="19">
        <v>42228.3125</v>
      </c>
      <c r="B685" s="22"/>
      <c r="C685" s="22"/>
      <c r="D685" s="22"/>
      <c r="E685" s="22"/>
      <c r="F685" s="22"/>
      <c r="G685" s="22"/>
      <c r="H685" s="22"/>
      <c r="I685" s="22"/>
      <c r="J685" s="22"/>
      <c r="K685" s="22"/>
      <c r="L685" s="22">
        <v>0</v>
      </c>
      <c r="M685" s="22">
        <v>0</v>
      </c>
      <c r="V685" s="32">
        <v>104.17283712000001</v>
      </c>
      <c r="W685" s="33">
        <v>42305.620138888888</v>
      </c>
      <c r="X685" s="34">
        <v>0.199438</v>
      </c>
    </row>
    <row r="686" spans="1:24" x14ac:dyDescent="0.2">
      <c r="A686" s="19">
        <v>42228.322916666664</v>
      </c>
      <c r="B686" s="22"/>
      <c r="C686" s="22"/>
      <c r="D686" s="22"/>
      <c r="E686" s="22"/>
      <c r="F686" s="22"/>
      <c r="G686" s="22"/>
      <c r="H686" s="22"/>
      <c r="I686" s="22"/>
      <c r="J686" s="22"/>
      <c r="K686" s="22"/>
      <c r="L686" s="22">
        <v>0</v>
      </c>
      <c r="M686" s="22">
        <v>0</v>
      </c>
      <c r="V686" s="32">
        <v>176.56113024000001</v>
      </c>
      <c r="W686" s="33">
        <v>42305.65625</v>
      </c>
      <c r="X686" s="34">
        <v>0.24195999999999199</v>
      </c>
    </row>
    <row r="687" spans="1:24" x14ac:dyDescent="0.2">
      <c r="A687" s="19">
        <v>42228.333333333336</v>
      </c>
      <c r="B687" s="22"/>
      <c r="C687" s="22"/>
      <c r="D687" s="22"/>
      <c r="E687" s="22"/>
      <c r="F687" s="22"/>
      <c r="G687" s="22"/>
      <c r="H687" s="22"/>
      <c r="I687" s="22"/>
      <c r="J687" s="22"/>
      <c r="K687" s="22"/>
      <c r="L687" s="22">
        <v>0</v>
      </c>
      <c r="M687" s="22">
        <v>0</v>
      </c>
      <c r="V687" s="32">
        <v>73.917169920000006</v>
      </c>
      <c r="W687" s="33">
        <v>42306.35</v>
      </c>
      <c r="X687" s="34">
        <v>0.54329229999999995</v>
      </c>
    </row>
    <row r="688" spans="1:24" x14ac:dyDescent="0.2">
      <c r="A688" s="19">
        <v>42228.34375</v>
      </c>
      <c r="B688" s="22"/>
      <c r="C688" s="22"/>
      <c r="D688" s="22"/>
      <c r="E688" s="22"/>
      <c r="F688" s="22"/>
      <c r="G688" s="22"/>
      <c r="H688" s="22"/>
      <c r="I688" s="22"/>
      <c r="J688" s="22"/>
      <c r="K688" s="22"/>
      <c r="L688" s="22">
        <v>0</v>
      </c>
      <c r="M688" s="22">
        <v>0</v>
      </c>
      <c r="V688" s="32">
        <v>73.917169920000006</v>
      </c>
      <c r="W688" s="33">
        <v>42306.35</v>
      </c>
      <c r="X688" s="34">
        <v>0.53117130000000001</v>
      </c>
    </row>
    <row r="689" spans="1:24" x14ac:dyDescent="0.2">
      <c r="A689" s="19">
        <v>42228.354166666664</v>
      </c>
      <c r="B689" s="22"/>
      <c r="C689" s="22"/>
      <c r="D689" s="22"/>
      <c r="E689" s="22"/>
      <c r="F689" s="22"/>
      <c r="G689" s="22"/>
      <c r="H689" s="22"/>
      <c r="I689" s="22"/>
      <c r="J689" s="22"/>
      <c r="K689" s="22"/>
      <c r="L689" s="22">
        <v>0</v>
      </c>
      <c r="M689" s="22">
        <v>0</v>
      </c>
      <c r="V689" s="32">
        <v>147.54465792000002</v>
      </c>
      <c r="W689" s="33">
        <v>42325.336805555555</v>
      </c>
      <c r="X689" s="34">
        <v>0.23693139999999999</v>
      </c>
    </row>
    <row r="690" spans="1:24" x14ac:dyDescent="0.2">
      <c r="A690" s="19">
        <v>42228.364583333336</v>
      </c>
      <c r="B690" s="22"/>
      <c r="C690" s="22"/>
      <c r="D690" s="22"/>
      <c r="E690" s="22"/>
      <c r="F690" s="22"/>
      <c r="G690" s="22"/>
      <c r="H690" s="22"/>
      <c r="I690" s="22"/>
      <c r="J690" s="22"/>
      <c r="K690" s="22"/>
      <c r="L690" s="22">
        <v>0</v>
      </c>
      <c r="M690" s="22">
        <v>0</v>
      </c>
      <c r="V690" s="32">
        <v>157.55477760000002</v>
      </c>
      <c r="W690" s="33">
        <v>42325.395833333336</v>
      </c>
      <c r="X690" s="34">
        <v>0.24189519000000001</v>
      </c>
    </row>
    <row r="691" spans="1:24" x14ac:dyDescent="0.2">
      <c r="A691" s="19">
        <v>42228.375</v>
      </c>
      <c r="B691" s="22"/>
      <c r="C691" s="22"/>
      <c r="D691" s="22"/>
      <c r="E691" s="22"/>
      <c r="F691" s="22"/>
      <c r="G691" s="22"/>
      <c r="H691" s="22"/>
      <c r="I691" s="22"/>
      <c r="J691" s="22"/>
      <c r="K691" s="22"/>
      <c r="L691" s="22">
        <v>0</v>
      </c>
      <c r="M691" s="22">
        <v>0</v>
      </c>
      <c r="V691" s="32">
        <v>162.86561280000001</v>
      </c>
      <c r="W691" s="33">
        <v>42325.447916666664</v>
      </c>
      <c r="X691" s="34">
        <v>0.194633</v>
      </c>
    </row>
    <row r="692" spans="1:24" x14ac:dyDescent="0.2">
      <c r="A692" s="19">
        <v>42228.385416666664</v>
      </c>
      <c r="B692" s="22"/>
      <c r="C692" s="22"/>
      <c r="D692" s="22"/>
      <c r="E692" s="22"/>
      <c r="F692" s="22"/>
      <c r="G692" s="22"/>
      <c r="H692" s="22"/>
      <c r="I692" s="22"/>
      <c r="J692" s="22"/>
      <c r="K692" s="22"/>
      <c r="L692" s="22">
        <v>0</v>
      </c>
      <c r="M692" s="22">
        <v>0</v>
      </c>
      <c r="V692" s="32">
        <v>176.56113024000001</v>
      </c>
      <c r="W692" s="33">
        <v>42325.479166666664</v>
      </c>
      <c r="X692" s="34">
        <v>0.22283249999999999</v>
      </c>
    </row>
    <row r="693" spans="1:24" x14ac:dyDescent="0.2">
      <c r="A693" s="19">
        <v>42228.395833333336</v>
      </c>
      <c r="B693" s="22"/>
      <c r="C693" s="22"/>
      <c r="D693" s="22"/>
      <c r="E693" s="22"/>
      <c r="F693" s="22"/>
      <c r="G693" s="22"/>
      <c r="H693" s="22"/>
      <c r="I693" s="22"/>
      <c r="J693" s="22"/>
      <c r="K693" s="22"/>
      <c r="L693" s="22">
        <v>0</v>
      </c>
      <c r="M693" s="22">
        <v>0</v>
      </c>
      <c r="V693" s="32">
        <v>176.56113024000001</v>
      </c>
      <c r="W693" s="33">
        <v>42325.486111111109</v>
      </c>
      <c r="X693" s="34">
        <v>0.2169837</v>
      </c>
    </row>
    <row r="694" spans="1:24" x14ac:dyDescent="0.2">
      <c r="A694" s="19">
        <v>42228.40625</v>
      </c>
      <c r="B694" s="22"/>
      <c r="C694" s="22"/>
      <c r="D694" s="22"/>
      <c r="E694" s="22"/>
      <c r="F694" s="22"/>
      <c r="G694" s="22"/>
      <c r="H694" s="22"/>
      <c r="I694" s="22"/>
      <c r="J694" s="22"/>
      <c r="K694" s="22"/>
      <c r="L694" s="22">
        <v>0</v>
      </c>
      <c r="M694" s="22">
        <v>0</v>
      </c>
      <c r="V694" s="32">
        <v>190.16008704000001</v>
      </c>
      <c r="W694" s="33">
        <v>42326.333333333336</v>
      </c>
      <c r="X694" s="34">
        <v>0.16381709999999999</v>
      </c>
    </row>
    <row r="695" spans="1:24" x14ac:dyDescent="0.2">
      <c r="A695" s="19">
        <v>42228.416666666664</v>
      </c>
      <c r="B695" s="22"/>
      <c r="C695" s="22"/>
      <c r="D695" s="22"/>
      <c r="E695" s="22"/>
      <c r="F695" s="22"/>
      <c r="G695" s="22"/>
      <c r="H695" s="22"/>
      <c r="I695" s="22"/>
      <c r="J695" s="22"/>
      <c r="K695" s="22"/>
      <c r="L695" s="22">
        <v>0</v>
      </c>
      <c r="M695" s="22">
        <v>0</v>
      </c>
      <c r="V695" s="32">
        <v>15.56235648</v>
      </c>
      <c r="W695" s="33">
        <v>42339.447916666664</v>
      </c>
      <c r="X695" s="34">
        <v>7.1285920000000003</v>
      </c>
    </row>
    <row r="696" spans="1:24" x14ac:dyDescent="0.2">
      <c r="A696" s="19">
        <v>42228.427083333336</v>
      </c>
      <c r="B696" s="22"/>
      <c r="C696" s="22"/>
      <c r="D696" s="22"/>
      <c r="E696" s="22"/>
      <c r="F696" s="22"/>
      <c r="G696" s="22"/>
      <c r="H696" s="22"/>
      <c r="I696" s="22"/>
      <c r="J696" s="22"/>
      <c r="K696" s="22"/>
      <c r="L696" s="22">
        <v>0</v>
      </c>
      <c r="M696" s="22">
        <v>0</v>
      </c>
      <c r="V696" s="32">
        <v>13.775984640000003</v>
      </c>
      <c r="W696" s="33">
        <v>42339.520833333336</v>
      </c>
      <c r="X696" s="34">
        <v>25.183519</v>
      </c>
    </row>
    <row r="697" spans="1:24" x14ac:dyDescent="0.2">
      <c r="A697" s="19">
        <v>42228.4375</v>
      </c>
      <c r="B697" s="22"/>
      <c r="C697" s="22"/>
      <c r="D697" s="22"/>
      <c r="E697" s="22"/>
      <c r="F697" s="22"/>
      <c r="G697" s="22"/>
      <c r="H697" s="22"/>
      <c r="I697" s="22"/>
      <c r="J697" s="22"/>
      <c r="K697" s="22"/>
      <c r="L697" s="22">
        <v>0</v>
      </c>
      <c r="M697" s="22">
        <v>0</v>
      </c>
      <c r="V697" s="32">
        <v>15.56235648</v>
      </c>
      <c r="W697" s="33">
        <v>42423.40625</v>
      </c>
      <c r="X697" s="34">
        <v>5.6518999999997996</v>
      </c>
    </row>
    <row r="698" spans="1:24" x14ac:dyDescent="0.2">
      <c r="A698" s="19">
        <v>42228.447916666664</v>
      </c>
      <c r="B698" s="22"/>
      <c r="C698" s="22"/>
      <c r="D698" s="22"/>
      <c r="E698" s="22"/>
      <c r="F698" s="22"/>
      <c r="G698" s="22"/>
      <c r="H698" s="22"/>
      <c r="I698" s="22"/>
      <c r="J698" s="22"/>
      <c r="K698" s="22"/>
      <c r="L698" s="22"/>
      <c r="M698" s="22">
        <v>0</v>
      </c>
      <c r="V698" s="32">
        <v>13.775984640000003</v>
      </c>
      <c r="W698" s="33">
        <v>42423.989583333336</v>
      </c>
      <c r="X698" s="34">
        <v>21.673099999999977</v>
      </c>
    </row>
    <row r="699" spans="1:24" x14ac:dyDescent="0.2">
      <c r="A699" s="19">
        <v>42228.458333333336</v>
      </c>
      <c r="B699" s="22"/>
      <c r="C699" s="22"/>
      <c r="D699" s="22"/>
      <c r="E699" s="22"/>
      <c r="F699" s="22"/>
      <c r="G699" s="22"/>
      <c r="H699" s="22"/>
      <c r="I699" s="22"/>
      <c r="J699" s="22"/>
      <c r="K699" s="22"/>
      <c r="L699" s="22"/>
      <c r="M699" s="22">
        <v>0</v>
      </c>
      <c r="V699" s="32">
        <v>104.17283712000001</v>
      </c>
      <c r="W699" s="33">
        <v>42443.555555555555</v>
      </c>
      <c r="X699" s="34">
        <v>0.37658199999999997</v>
      </c>
    </row>
    <row r="700" spans="1:24" x14ac:dyDescent="0.2">
      <c r="A700" s="19">
        <v>42228.46875</v>
      </c>
      <c r="B700" s="22"/>
      <c r="C700" s="22"/>
      <c r="D700" s="22"/>
      <c r="E700" s="22"/>
      <c r="F700" s="22"/>
      <c r="G700" s="22"/>
      <c r="H700" s="22"/>
      <c r="I700" s="22"/>
      <c r="J700" s="22"/>
      <c r="K700" s="22"/>
      <c r="L700" s="22"/>
      <c r="M700" s="22">
        <v>0</v>
      </c>
      <c r="V700" s="32">
        <v>108.95258880000002</v>
      </c>
      <c r="W700" s="33">
        <v>42443.597222222219</v>
      </c>
      <c r="X700" s="34">
        <v>0.3287216</v>
      </c>
    </row>
    <row r="701" spans="1:24" x14ac:dyDescent="0.2">
      <c r="A701" s="19">
        <v>42228.479166666664</v>
      </c>
      <c r="B701" s="22"/>
      <c r="C701" s="22"/>
      <c r="D701" s="22"/>
      <c r="E701" s="22"/>
      <c r="F701" s="22"/>
      <c r="G701" s="22"/>
      <c r="H701" s="22"/>
      <c r="I701" s="22"/>
      <c r="J701" s="22"/>
      <c r="K701" s="22"/>
      <c r="L701" s="22"/>
      <c r="M701" s="22">
        <v>0</v>
      </c>
      <c r="V701" s="32">
        <v>108.95258880000002</v>
      </c>
      <c r="W701" s="33">
        <v>42443.597222222219</v>
      </c>
      <c r="X701" s="34">
        <v>0.356327</v>
      </c>
    </row>
    <row r="702" spans="1:24" x14ac:dyDescent="0.2">
      <c r="A702" s="19">
        <v>42228.489583333336</v>
      </c>
      <c r="B702" s="22"/>
      <c r="C702" s="22"/>
      <c r="D702" s="22"/>
      <c r="E702" s="22"/>
      <c r="F702" s="22"/>
      <c r="G702" s="22"/>
      <c r="H702" s="22"/>
      <c r="I702" s="22"/>
      <c r="J702" s="22"/>
      <c r="K702" s="22"/>
      <c r="L702" s="22"/>
      <c r="M702" s="22">
        <v>0</v>
      </c>
      <c r="V702" s="32">
        <v>130.11546240000001</v>
      </c>
      <c r="W702" s="33">
        <v>42443.631944444445</v>
      </c>
      <c r="X702" s="34">
        <v>0.21529999999999999</v>
      </c>
    </row>
    <row r="703" spans="1:24" x14ac:dyDescent="0.2">
      <c r="A703" s="19">
        <v>42228.5</v>
      </c>
      <c r="B703" s="22"/>
      <c r="C703" s="22"/>
      <c r="D703" s="22"/>
      <c r="E703" s="22"/>
      <c r="F703" s="22"/>
      <c r="G703" s="22"/>
      <c r="H703" s="22"/>
      <c r="I703" s="22"/>
      <c r="J703" s="22"/>
      <c r="K703" s="22"/>
      <c r="L703" s="22"/>
      <c r="M703" s="22">
        <v>0</v>
      </c>
      <c r="V703" s="32">
        <v>12.536789760000001</v>
      </c>
      <c r="W703" s="33">
        <v>42451.399305555555</v>
      </c>
      <c r="X703" s="34">
        <v>5.5</v>
      </c>
    </row>
    <row r="704" spans="1:24" x14ac:dyDescent="0.2">
      <c r="A704" s="19">
        <v>42228.510416666664</v>
      </c>
      <c r="B704" s="22"/>
      <c r="C704" s="22"/>
      <c r="D704" s="22"/>
      <c r="E704" s="22"/>
      <c r="F704" s="22"/>
      <c r="G704" s="22"/>
      <c r="H704" s="22"/>
      <c r="I704" s="22"/>
      <c r="J704" s="22"/>
      <c r="K704" s="22"/>
      <c r="L704" s="22"/>
      <c r="M704" s="22">
        <v>0</v>
      </c>
      <c r="V704" s="32">
        <v>12.536789760000001</v>
      </c>
      <c r="W704" s="33">
        <v>42451.399305555555</v>
      </c>
      <c r="X704" s="34">
        <v>14.029670000000014</v>
      </c>
    </row>
    <row r="705" spans="1:24" x14ac:dyDescent="0.2">
      <c r="A705" s="19">
        <v>42228.520833333336</v>
      </c>
      <c r="B705" s="22"/>
      <c r="C705" s="22"/>
      <c r="D705" s="22"/>
      <c r="E705" s="22"/>
      <c r="F705" s="22"/>
      <c r="G705" s="22"/>
      <c r="H705" s="22"/>
      <c r="I705" s="22"/>
      <c r="J705" s="22"/>
      <c r="K705" s="22"/>
      <c r="L705" s="22"/>
      <c r="M705" s="22">
        <v>0</v>
      </c>
      <c r="V705" s="32">
        <v>16.350935040000003</v>
      </c>
      <c r="W705" s="33">
        <v>42451.552083333336</v>
      </c>
      <c r="X705" s="34">
        <v>0.32</v>
      </c>
    </row>
    <row r="706" spans="1:24" x14ac:dyDescent="0.2">
      <c r="A706" s="19">
        <v>42228.53125</v>
      </c>
      <c r="B706" s="22"/>
      <c r="C706" s="22"/>
      <c r="D706" s="22"/>
      <c r="E706" s="22"/>
      <c r="F706" s="22"/>
      <c r="G706" s="22"/>
      <c r="H706" s="22"/>
      <c r="I706" s="22"/>
      <c r="J706" s="22"/>
      <c r="K706" s="22"/>
      <c r="L706" s="22"/>
      <c r="M706" s="22">
        <v>0</v>
      </c>
      <c r="V706" s="32">
        <v>16.350935040000003</v>
      </c>
      <c r="W706" s="33">
        <v>42451.552083333336</v>
      </c>
      <c r="X706" s="34">
        <v>4.6459999999989998</v>
      </c>
    </row>
    <row r="707" spans="1:24" x14ac:dyDescent="0.2">
      <c r="A707" s="19">
        <v>42228.541666666664</v>
      </c>
      <c r="B707" s="22"/>
      <c r="C707" s="22"/>
      <c r="D707" s="22"/>
      <c r="E707" s="22"/>
      <c r="F707" s="22"/>
      <c r="G707" s="22"/>
      <c r="H707" s="22"/>
      <c r="I707" s="22"/>
      <c r="J707" s="22"/>
      <c r="K707" s="22"/>
      <c r="L707" s="22"/>
      <c r="M707" s="22">
        <v>0</v>
      </c>
      <c r="V707" s="32">
        <v>64.019704320000002</v>
      </c>
      <c r="W707" s="33">
        <v>42451.638888888891</v>
      </c>
      <c r="X707" s="34">
        <v>0.31</v>
      </c>
    </row>
    <row r="708" spans="1:24" x14ac:dyDescent="0.2">
      <c r="A708" s="19">
        <v>42228.552083333336</v>
      </c>
      <c r="B708" s="22"/>
      <c r="C708" s="22"/>
      <c r="D708" s="22"/>
      <c r="E708" s="22"/>
      <c r="F708" s="22"/>
      <c r="G708" s="22"/>
      <c r="H708" s="22"/>
      <c r="I708" s="22"/>
      <c r="J708" s="22"/>
      <c r="K708" s="22"/>
      <c r="L708" s="22"/>
      <c r="M708" s="22">
        <v>0</v>
      </c>
      <c r="V708" s="32">
        <v>64.019704320000002</v>
      </c>
      <c r="W708" s="33">
        <v>42451.638888888891</v>
      </c>
      <c r="X708" s="34">
        <v>0.66525999999999497</v>
      </c>
    </row>
    <row r="709" spans="1:24" x14ac:dyDescent="0.2">
      <c r="A709" s="19">
        <v>42228.5625</v>
      </c>
      <c r="B709" s="22"/>
      <c r="C709" s="22"/>
      <c r="D709" s="22"/>
      <c r="E709" s="22"/>
      <c r="F709" s="22"/>
      <c r="G709" s="22"/>
      <c r="H709" s="22"/>
      <c r="I709" s="22"/>
      <c r="J709" s="22"/>
      <c r="K709" s="22"/>
      <c r="L709" s="22"/>
      <c r="M709" s="22">
        <v>0</v>
      </c>
      <c r="V709" s="32">
        <v>73.917169920000006</v>
      </c>
      <c r="W709" s="33">
        <v>42451.680555555555</v>
      </c>
      <c r="X709" s="34">
        <v>0.24</v>
      </c>
    </row>
    <row r="710" spans="1:24" x14ac:dyDescent="0.2">
      <c r="A710" s="19">
        <v>42228.572916666664</v>
      </c>
      <c r="B710" s="22"/>
      <c r="C710" s="22"/>
      <c r="D710" s="22"/>
      <c r="E710" s="22"/>
      <c r="F710" s="22"/>
      <c r="G710" s="22"/>
      <c r="H710" s="22"/>
      <c r="I710" s="22"/>
      <c r="J710" s="22"/>
      <c r="K710" s="22"/>
      <c r="L710" s="22"/>
      <c r="M710" s="22">
        <v>0</v>
      </c>
      <c r="V710" s="32">
        <v>73.917169920000006</v>
      </c>
      <c r="W710" s="33">
        <v>42451.680555555555</v>
      </c>
      <c r="X710" s="34">
        <v>0.24</v>
      </c>
    </row>
    <row r="711" spans="1:24" x14ac:dyDescent="0.2">
      <c r="A711" s="19">
        <v>42228.583333333336</v>
      </c>
      <c r="B711" s="22"/>
      <c r="C711" s="22"/>
      <c r="D711" s="22"/>
      <c r="E711" s="22"/>
      <c r="F711" s="22"/>
      <c r="G711" s="22"/>
      <c r="H711" s="22"/>
      <c r="I711" s="22"/>
      <c r="J711" s="22"/>
      <c r="K711" s="22"/>
      <c r="L711" s="22"/>
      <c r="M711" s="22">
        <v>0</v>
      </c>
      <c r="V711" s="32">
        <v>73.917169920000006</v>
      </c>
      <c r="W711" s="33">
        <v>42451.680555555555</v>
      </c>
      <c r="X711" s="34">
        <v>0.447212</v>
      </c>
    </row>
    <row r="712" spans="1:24" x14ac:dyDescent="0.2">
      <c r="A712" s="19">
        <v>42228.59375</v>
      </c>
      <c r="B712" s="22"/>
      <c r="C712" s="22"/>
      <c r="D712" s="22"/>
      <c r="E712" s="22"/>
      <c r="F712" s="22"/>
      <c r="G712" s="22"/>
      <c r="H712" s="22"/>
      <c r="I712" s="22"/>
      <c r="J712" s="22"/>
      <c r="K712" s="22"/>
      <c r="L712" s="22"/>
      <c r="M712" s="22">
        <v>0</v>
      </c>
      <c r="V712" s="32">
        <v>73.917169920000006</v>
      </c>
      <c r="W712" s="33">
        <v>42451.680555555555</v>
      </c>
      <c r="X712" s="34">
        <v>0.45583099999999999</v>
      </c>
    </row>
    <row r="713" spans="1:24" x14ac:dyDescent="0.2">
      <c r="A713" s="19">
        <v>42228.604166666664</v>
      </c>
      <c r="B713" s="22"/>
      <c r="C713" s="22"/>
      <c r="D713" s="22"/>
      <c r="E713" s="22"/>
      <c r="F713" s="22"/>
      <c r="G713" s="22"/>
      <c r="H713" s="22"/>
      <c r="I713" s="22"/>
      <c r="J713" s="22"/>
      <c r="K713" s="22"/>
      <c r="L713" s="22"/>
      <c r="M713" s="22">
        <v>0</v>
      </c>
      <c r="V713" s="32">
        <v>130.11546240000001</v>
      </c>
      <c r="W713" s="33">
        <v>42452.411805555559</v>
      </c>
      <c r="X713" s="34">
        <v>0.24</v>
      </c>
    </row>
    <row r="714" spans="1:24" x14ac:dyDescent="0.2">
      <c r="A714" s="19">
        <v>42228.614583333336</v>
      </c>
      <c r="B714" s="22"/>
      <c r="C714" s="22"/>
      <c r="D714" s="22"/>
      <c r="E714" s="22"/>
      <c r="F714" s="22"/>
      <c r="G714" s="22"/>
      <c r="H714" s="22"/>
      <c r="I714" s="22"/>
      <c r="J714" s="22"/>
      <c r="K714" s="22"/>
      <c r="L714" s="22"/>
      <c r="M714" s="22">
        <v>0</v>
      </c>
      <c r="V714" s="32">
        <v>130.11546240000001</v>
      </c>
      <c r="W714" s="33">
        <v>42452.411805555559</v>
      </c>
      <c r="X714" s="34">
        <v>0.16722313</v>
      </c>
    </row>
    <row r="715" spans="1:24" x14ac:dyDescent="0.2">
      <c r="A715" s="19">
        <v>42228.625</v>
      </c>
      <c r="B715" s="22"/>
      <c r="C715" s="22"/>
      <c r="D715" s="22"/>
      <c r="E715" s="22"/>
      <c r="F715" s="22"/>
      <c r="G715" s="22"/>
      <c r="H715" s="22"/>
      <c r="I715" s="22"/>
      <c r="J715" s="22"/>
      <c r="K715" s="22"/>
      <c r="L715" s="22"/>
      <c r="M715" s="22">
        <v>0</v>
      </c>
      <c r="V715" s="32">
        <v>123.08262912000002</v>
      </c>
      <c r="W715" s="33">
        <v>42452.453472222223</v>
      </c>
      <c r="X715" s="34">
        <v>0.24</v>
      </c>
    </row>
    <row r="716" spans="1:24" x14ac:dyDescent="0.2">
      <c r="A716" s="19">
        <v>42228.635416666664</v>
      </c>
      <c r="B716" s="22"/>
      <c r="C716" s="22"/>
      <c r="D716" s="22"/>
      <c r="E716" s="22"/>
      <c r="F716" s="22"/>
      <c r="G716" s="22"/>
      <c r="H716" s="22"/>
      <c r="I716" s="22"/>
      <c r="J716" s="22"/>
      <c r="K716" s="22"/>
      <c r="L716" s="22"/>
      <c r="M716" s="22">
        <v>0</v>
      </c>
      <c r="V716" s="32">
        <v>123.08262912000002</v>
      </c>
      <c r="W716" s="33">
        <v>42452.453472222223</v>
      </c>
      <c r="X716" s="34">
        <v>0.17461299999999799</v>
      </c>
    </row>
    <row r="717" spans="1:24" x14ac:dyDescent="0.2">
      <c r="A717" s="19">
        <v>42228.645833333336</v>
      </c>
      <c r="B717" s="22"/>
      <c r="C717" s="22"/>
      <c r="D717" s="22"/>
      <c r="E717" s="22"/>
      <c r="F717" s="22"/>
      <c r="G717" s="22"/>
      <c r="H717" s="22"/>
      <c r="I717" s="22"/>
      <c r="J717" s="22"/>
      <c r="K717" s="22"/>
      <c r="L717" s="22"/>
      <c r="M717" s="22">
        <v>0</v>
      </c>
      <c r="V717" s="32">
        <v>45.126005759999998</v>
      </c>
      <c r="W717" s="33">
        <v>42452.513888888891</v>
      </c>
      <c r="X717" s="34">
        <v>0.24</v>
      </c>
    </row>
    <row r="718" spans="1:24" x14ac:dyDescent="0.2">
      <c r="A718" s="19">
        <v>42228.65625</v>
      </c>
      <c r="B718" s="22"/>
      <c r="C718" s="22"/>
      <c r="D718" s="22"/>
      <c r="E718" s="22"/>
      <c r="F718" s="22"/>
      <c r="G718" s="22"/>
      <c r="H718" s="22"/>
      <c r="I718" s="22"/>
      <c r="J718" s="22"/>
      <c r="K718" s="22"/>
      <c r="L718" s="22"/>
      <c r="M718" s="22">
        <v>0</v>
      </c>
      <c r="V718" s="32">
        <v>45.126005759999998</v>
      </c>
      <c r="W718" s="33">
        <v>42452.513888888891</v>
      </c>
      <c r="X718" s="34">
        <v>1.281871</v>
      </c>
    </row>
    <row r="719" spans="1:24" x14ac:dyDescent="0.2">
      <c r="A719" s="19">
        <v>42228.666666666664</v>
      </c>
      <c r="B719" s="22"/>
      <c r="C719" s="22"/>
      <c r="D719" s="22"/>
      <c r="E719" s="22"/>
      <c r="F719" s="22"/>
      <c r="G719" s="22"/>
      <c r="H719" s="22"/>
      <c r="I719" s="22"/>
      <c r="J719" s="22"/>
      <c r="K719" s="22"/>
      <c r="L719" s="22"/>
      <c r="M719" s="22">
        <v>0</v>
      </c>
      <c r="V719" s="32">
        <v>104.17283712000001</v>
      </c>
      <c r="W719" s="33">
        <v>42452.576388888891</v>
      </c>
      <c r="X719" s="34">
        <v>0.24</v>
      </c>
    </row>
    <row r="720" spans="1:24" x14ac:dyDescent="0.2">
      <c r="A720" s="19">
        <v>42228.677083333336</v>
      </c>
      <c r="B720" s="22"/>
      <c r="C720" s="22"/>
      <c r="D720" s="22"/>
      <c r="E720" s="22"/>
      <c r="F720" s="22"/>
      <c r="G720" s="22"/>
      <c r="H720" s="22"/>
      <c r="I720" s="22"/>
      <c r="J720" s="22"/>
      <c r="K720" s="22"/>
      <c r="L720" s="22"/>
      <c r="M720" s="22">
        <v>0</v>
      </c>
      <c r="V720" s="32">
        <v>104.17283712000001</v>
      </c>
      <c r="W720" s="33">
        <v>42452.576388888891</v>
      </c>
      <c r="X720" s="34">
        <v>0.24693280000000001</v>
      </c>
    </row>
    <row r="721" spans="1:24" x14ac:dyDescent="0.2">
      <c r="A721" s="19">
        <v>42228.6875</v>
      </c>
      <c r="B721" s="22"/>
      <c r="C721" s="22"/>
      <c r="D721" s="22"/>
      <c r="E721" s="22"/>
      <c r="F721" s="22"/>
      <c r="G721" s="22"/>
      <c r="H721" s="22"/>
      <c r="I721" s="22"/>
      <c r="J721" s="22"/>
      <c r="K721" s="22"/>
      <c r="L721" s="22"/>
      <c r="M721" s="22">
        <v>0</v>
      </c>
      <c r="V721" s="32">
        <v>190.16008704000001</v>
      </c>
      <c r="W721" s="33">
        <v>42452.690972222219</v>
      </c>
      <c r="X721" s="34">
        <v>0.24</v>
      </c>
    </row>
    <row r="722" spans="1:24" x14ac:dyDescent="0.2">
      <c r="A722" s="19">
        <v>42228.697916666664</v>
      </c>
      <c r="B722" s="22"/>
      <c r="C722" s="22"/>
      <c r="D722" s="22"/>
      <c r="E722" s="22"/>
      <c r="F722" s="22"/>
      <c r="G722" s="22"/>
      <c r="H722" s="22"/>
      <c r="I722" s="22"/>
      <c r="J722" s="22"/>
      <c r="K722" s="22"/>
      <c r="L722" s="22"/>
      <c r="M722" s="22">
        <v>0</v>
      </c>
      <c r="V722" s="32">
        <v>190.16008704000001</v>
      </c>
      <c r="W722" s="33">
        <v>42452.690972222219</v>
      </c>
      <c r="X722" s="34">
        <v>0.1151794</v>
      </c>
    </row>
    <row r="723" spans="1:24" x14ac:dyDescent="0.2">
      <c r="A723" s="19">
        <v>42228.708333333336</v>
      </c>
      <c r="B723" s="22"/>
      <c r="C723" s="22"/>
      <c r="D723" s="22"/>
      <c r="E723" s="22"/>
      <c r="F723" s="22"/>
      <c r="G723" s="22"/>
      <c r="H723" s="22"/>
      <c r="I723" s="22"/>
      <c r="J723" s="22"/>
      <c r="K723" s="22"/>
      <c r="L723" s="22"/>
      <c r="M723" s="22">
        <v>0</v>
      </c>
      <c r="V723" s="32">
        <v>176.56113024000001</v>
      </c>
      <c r="W723" s="33">
        <v>42453.413194444445</v>
      </c>
      <c r="X723" s="34">
        <v>0.24</v>
      </c>
    </row>
    <row r="724" spans="1:24" x14ac:dyDescent="0.2">
      <c r="A724" s="19">
        <v>42228.71875</v>
      </c>
      <c r="B724" s="22"/>
      <c r="C724" s="22"/>
      <c r="D724" s="22"/>
      <c r="E724" s="22"/>
      <c r="F724" s="22"/>
      <c r="G724" s="22"/>
      <c r="H724" s="22"/>
      <c r="I724" s="22"/>
      <c r="J724" s="22"/>
      <c r="K724" s="22"/>
      <c r="L724" s="22"/>
      <c r="M724" s="22">
        <v>0</v>
      </c>
      <c r="V724" s="32">
        <v>176.56113024000001</v>
      </c>
      <c r="W724" s="33">
        <v>42453.413194444445</v>
      </c>
      <c r="X724" s="34">
        <v>0.24</v>
      </c>
    </row>
    <row r="725" spans="1:24" x14ac:dyDescent="0.2">
      <c r="A725" s="19">
        <v>42228.729166666664</v>
      </c>
      <c r="B725" s="22"/>
      <c r="C725" s="22"/>
      <c r="D725" s="22"/>
      <c r="E725" s="22"/>
      <c r="F725" s="22"/>
      <c r="G725" s="22"/>
      <c r="H725" s="22"/>
      <c r="I725" s="22"/>
      <c r="J725" s="22"/>
      <c r="K725" s="22"/>
      <c r="L725" s="22"/>
      <c r="M725" s="22">
        <v>0</v>
      </c>
      <c r="V725" s="32">
        <v>176.56113024000001</v>
      </c>
      <c r="W725" s="33">
        <v>42453.413194444445</v>
      </c>
      <c r="X725" s="34">
        <v>0.14321318</v>
      </c>
    </row>
    <row r="726" spans="1:24" x14ac:dyDescent="0.2">
      <c r="A726" s="19">
        <v>42228.739583333336</v>
      </c>
      <c r="B726" s="22"/>
      <c r="C726" s="22"/>
      <c r="D726" s="22"/>
      <c r="E726" s="22"/>
      <c r="F726" s="22"/>
      <c r="G726" s="22"/>
      <c r="H726" s="22"/>
      <c r="I726" s="22"/>
      <c r="J726" s="22"/>
      <c r="K726" s="22"/>
      <c r="L726" s="22"/>
      <c r="M726" s="22">
        <v>0</v>
      </c>
      <c r="V726" s="32">
        <v>176.56113024000001</v>
      </c>
      <c r="W726" s="33">
        <v>42453.413194444445</v>
      </c>
      <c r="X726" s="34">
        <v>0.14989326</v>
      </c>
    </row>
    <row r="727" spans="1:24" x14ac:dyDescent="0.2">
      <c r="A727" s="19">
        <v>42228.75</v>
      </c>
      <c r="B727" s="22"/>
      <c r="C727" s="22"/>
      <c r="D727" s="22"/>
      <c r="E727" s="22"/>
      <c r="F727" s="22"/>
      <c r="G727" s="22"/>
      <c r="H727" s="22"/>
      <c r="I727" s="22"/>
      <c r="J727" s="22"/>
      <c r="K727" s="22"/>
      <c r="L727" s="22"/>
      <c r="M727" s="22">
        <v>0</v>
      </c>
      <c r="V727" s="32">
        <v>96.480172800000005</v>
      </c>
      <c r="W727" s="33">
        <v>42453.430555555555</v>
      </c>
      <c r="X727" s="34">
        <v>0.24</v>
      </c>
    </row>
    <row r="728" spans="1:24" x14ac:dyDescent="0.2">
      <c r="A728" s="19">
        <v>42228.760416666664</v>
      </c>
      <c r="B728" s="22"/>
      <c r="C728" s="22"/>
      <c r="D728" s="22"/>
      <c r="E728" s="22"/>
      <c r="F728" s="22"/>
      <c r="G728" s="22"/>
      <c r="H728" s="22"/>
      <c r="I728" s="22"/>
      <c r="J728" s="22"/>
      <c r="K728" s="22"/>
      <c r="L728" s="22"/>
      <c r="M728" s="22">
        <v>0</v>
      </c>
      <c r="V728" s="32">
        <v>96.480172800000005</v>
      </c>
      <c r="W728" s="33">
        <v>42453.430555555555</v>
      </c>
      <c r="X728" s="34">
        <v>0.25116999999999801</v>
      </c>
    </row>
    <row r="729" spans="1:24" x14ac:dyDescent="0.2">
      <c r="A729" s="19">
        <v>42228.770833333336</v>
      </c>
      <c r="B729" s="22"/>
      <c r="C729" s="22"/>
      <c r="D729" s="22"/>
      <c r="E729" s="22"/>
      <c r="F729" s="22"/>
      <c r="G729" s="22"/>
      <c r="H729" s="22"/>
      <c r="I729" s="22"/>
      <c r="J729" s="22"/>
      <c r="K729" s="22"/>
      <c r="L729" s="22"/>
      <c r="M729" s="22">
        <v>0</v>
      </c>
      <c r="V729" s="32">
        <v>94.24318464000001</v>
      </c>
      <c r="W729" s="33">
        <v>42453.454861111109</v>
      </c>
      <c r="X729" s="34">
        <v>0.24</v>
      </c>
    </row>
    <row r="730" spans="1:24" x14ac:dyDescent="0.2">
      <c r="A730" s="19">
        <v>42228.78125</v>
      </c>
      <c r="B730" s="22"/>
      <c r="C730" s="22"/>
      <c r="D730" s="22"/>
      <c r="E730" s="22"/>
      <c r="F730" s="22"/>
      <c r="G730" s="22"/>
      <c r="H730" s="22"/>
      <c r="I730" s="22"/>
      <c r="J730" s="22"/>
      <c r="K730" s="22"/>
      <c r="L730" s="22"/>
      <c r="M730" s="22">
        <v>0</v>
      </c>
      <c r="V730" s="32">
        <v>94.24318464000001</v>
      </c>
      <c r="W730" s="33">
        <v>42453.454861111109</v>
      </c>
      <c r="X730" s="34">
        <v>0.27556120000000001</v>
      </c>
    </row>
    <row r="731" spans="1:24" x14ac:dyDescent="0.2">
      <c r="A731" s="19">
        <v>42228.791666666664</v>
      </c>
      <c r="B731" s="22"/>
      <c r="C731" s="22"/>
      <c r="D731" s="22"/>
      <c r="E731" s="22"/>
      <c r="F731" s="22"/>
      <c r="G731" s="22"/>
      <c r="H731" s="22"/>
      <c r="I731" s="22"/>
      <c r="J731" s="22"/>
      <c r="K731" s="22"/>
      <c r="L731" s="22"/>
      <c r="M731" s="22">
        <v>0</v>
      </c>
      <c r="V731" s="32">
        <v>91.764794880000011</v>
      </c>
      <c r="W731" s="33">
        <v>42453.475694444445</v>
      </c>
      <c r="X731" s="34">
        <v>0.24</v>
      </c>
    </row>
    <row r="732" spans="1:24" x14ac:dyDescent="0.2">
      <c r="A732" s="19">
        <v>42228.802083333336</v>
      </c>
      <c r="B732" s="22"/>
      <c r="C732" s="22"/>
      <c r="D732" s="22"/>
      <c r="E732" s="22"/>
      <c r="F732" s="22"/>
      <c r="G732" s="22"/>
      <c r="H732" s="22"/>
      <c r="I732" s="22"/>
      <c r="J732" s="22"/>
      <c r="K732" s="22"/>
      <c r="L732" s="22"/>
      <c r="M732" s="22">
        <v>0</v>
      </c>
      <c r="V732" s="32">
        <v>91.764794880000011</v>
      </c>
      <c r="W732" s="33">
        <v>42453.475694444445</v>
      </c>
      <c r="X732" s="34">
        <v>0.2931822</v>
      </c>
    </row>
    <row r="733" spans="1:24" x14ac:dyDescent="0.2">
      <c r="A733" s="19">
        <v>42228.8125</v>
      </c>
      <c r="B733" s="22"/>
      <c r="C733" s="22"/>
      <c r="D733" s="22"/>
      <c r="E733" s="22"/>
      <c r="F733" s="22"/>
      <c r="G733" s="22"/>
      <c r="H733" s="22"/>
      <c r="I733" s="22"/>
      <c r="J733" s="22"/>
      <c r="K733" s="22"/>
      <c r="L733" s="22"/>
      <c r="M733" s="22">
        <v>0</v>
      </c>
      <c r="V733" s="32">
        <v>162.86561280000001</v>
      </c>
      <c r="W733" s="33">
        <v>42453.479861111111</v>
      </c>
      <c r="X733" s="34">
        <v>0.24</v>
      </c>
    </row>
    <row r="734" spans="1:24" x14ac:dyDescent="0.2">
      <c r="A734" s="19">
        <v>42228.822916666664</v>
      </c>
      <c r="B734" s="22"/>
      <c r="C734" s="22"/>
      <c r="D734" s="22"/>
      <c r="E734" s="22"/>
      <c r="F734" s="22"/>
      <c r="G734" s="22"/>
      <c r="H734" s="22"/>
      <c r="I734" s="22"/>
      <c r="J734" s="22"/>
      <c r="K734" s="22"/>
      <c r="L734" s="22"/>
      <c r="M734" s="22">
        <v>0</v>
      </c>
      <c r="V734" s="32">
        <v>162.86561280000001</v>
      </c>
      <c r="W734" s="33">
        <v>42453.479861111111</v>
      </c>
      <c r="X734" s="34">
        <v>0.1393325</v>
      </c>
    </row>
    <row r="735" spans="1:24" x14ac:dyDescent="0.2">
      <c r="A735" s="19">
        <v>42228.833333333336</v>
      </c>
      <c r="B735" s="22"/>
      <c r="C735" s="22"/>
      <c r="D735" s="22"/>
      <c r="E735" s="22"/>
      <c r="F735" s="22"/>
      <c r="G735" s="22"/>
      <c r="H735" s="22"/>
      <c r="I735" s="22"/>
      <c r="J735" s="22"/>
      <c r="K735" s="22"/>
      <c r="L735" s="22"/>
      <c r="M735" s="22">
        <v>0</v>
      </c>
      <c r="V735" s="32">
        <v>89.930142720000006</v>
      </c>
      <c r="W735" s="33">
        <v>42453.513888888891</v>
      </c>
      <c r="X735" s="34">
        <v>0.24</v>
      </c>
    </row>
    <row r="736" spans="1:24" x14ac:dyDescent="0.2">
      <c r="A736" s="19">
        <v>42228.84375</v>
      </c>
      <c r="B736" s="22"/>
      <c r="C736" s="22"/>
      <c r="D736" s="22"/>
      <c r="E736" s="22"/>
      <c r="F736" s="22"/>
      <c r="G736" s="22"/>
      <c r="H736" s="22"/>
      <c r="I736" s="22"/>
      <c r="J736" s="22"/>
      <c r="K736" s="22"/>
      <c r="L736" s="22"/>
      <c r="M736" s="22">
        <v>0</v>
      </c>
      <c r="V736" s="32">
        <v>89.930142720000006</v>
      </c>
      <c r="W736" s="33">
        <v>42453.513888888891</v>
      </c>
      <c r="X736" s="34">
        <v>0.33797100000000002</v>
      </c>
    </row>
    <row r="737" spans="1:24" x14ac:dyDescent="0.2">
      <c r="A737" s="19">
        <v>42228.854166666664</v>
      </c>
      <c r="B737" s="22"/>
      <c r="C737" s="22"/>
      <c r="D737" s="22"/>
      <c r="E737" s="22"/>
      <c r="F737" s="22"/>
      <c r="G737" s="22"/>
      <c r="H737" s="22"/>
      <c r="I737" s="22"/>
      <c r="J737" s="22"/>
      <c r="K737" s="22"/>
      <c r="L737" s="22"/>
      <c r="M737" s="22">
        <v>0</v>
      </c>
      <c r="V737" s="32">
        <v>157.55477760000002</v>
      </c>
      <c r="W737" s="33">
        <v>42453.529861111114</v>
      </c>
      <c r="X737" s="34">
        <v>0.24</v>
      </c>
    </row>
    <row r="738" spans="1:24" x14ac:dyDescent="0.2">
      <c r="A738" s="19">
        <v>42228.864583333336</v>
      </c>
      <c r="B738" s="22"/>
      <c r="C738" s="22"/>
      <c r="D738" s="22"/>
      <c r="E738" s="22"/>
      <c r="F738" s="22"/>
      <c r="G738" s="22"/>
      <c r="H738" s="22"/>
      <c r="I738" s="22"/>
      <c r="J738" s="22"/>
      <c r="K738" s="22"/>
      <c r="L738" s="22"/>
      <c r="M738" s="22">
        <v>0</v>
      </c>
      <c r="V738" s="32">
        <v>157.55477760000002</v>
      </c>
      <c r="W738" s="33">
        <v>42453.529861111114</v>
      </c>
      <c r="X738" s="34">
        <v>0.12913150000000001</v>
      </c>
    </row>
    <row r="739" spans="1:24" x14ac:dyDescent="0.2">
      <c r="A739" s="19">
        <v>42228.875</v>
      </c>
      <c r="B739" s="22"/>
      <c r="C739" s="22"/>
      <c r="D739" s="22"/>
      <c r="E739" s="22"/>
      <c r="F739" s="22"/>
      <c r="G739" s="22"/>
      <c r="H739" s="22"/>
      <c r="I739" s="22"/>
      <c r="J739" s="22"/>
      <c r="K739" s="22"/>
      <c r="L739" s="22"/>
      <c r="M739" s="22">
        <v>0</v>
      </c>
      <c r="V739" s="32">
        <v>147.54465792000002</v>
      </c>
      <c r="W739" s="33">
        <v>42453.577777777777</v>
      </c>
      <c r="X739" s="34">
        <v>0.24</v>
      </c>
    </row>
    <row r="740" spans="1:24" x14ac:dyDescent="0.2">
      <c r="A740" s="19">
        <v>42228.885416666664</v>
      </c>
      <c r="B740" s="22"/>
      <c r="C740" s="22"/>
      <c r="D740" s="22"/>
      <c r="E740" s="22"/>
      <c r="F740" s="22"/>
      <c r="G740" s="22"/>
      <c r="H740" s="22"/>
      <c r="I740" s="22"/>
      <c r="J740" s="22"/>
      <c r="K740" s="22"/>
      <c r="L740" s="22"/>
      <c r="M740" s="22">
        <v>0</v>
      </c>
      <c r="V740" s="32">
        <v>147.54465792000002</v>
      </c>
      <c r="W740" s="33">
        <v>42453.577777777777</v>
      </c>
      <c r="X740" s="34">
        <v>0.24</v>
      </c>
    </row>
    <row r="741" spans="1:24" x14ac:dyDescent="0.2">
      <c r="A741" s="19">
        <v>42228.895833333336</v>
      </c>
      <c r="B741" s="22"/>
      <c r="C741" s="22"/>
      <c r="D741" s="22"/>
      <c r="E741" s="22"/>
      <c r="F741" s="22"/>
      <c r="G741" s="22"/>
      <c r="H741" s="22"/>
      <c r="I741" s="22"/>
      <c r="J741" s="22"/>
      <c r="K741" s="22"/>
      <c r="L741" s="22"/>
      <c r="M741" s="22">
        <v>0</v>
      </c>
      <c r="V741" s="32">
        <v>147.54465792000002</v>
      </c>
      <c r="W741" s="33">
        <v>42453.577777777777</v>
      </c>
      <c r="X741" s="34">
        <v>0.13921317999999999</v>
      </c>
    </row>
    <row r="742" spans="1:24" x14ac:dyDescent="0.2">
      <c r="A742" s="19">
        <v>42228.90625</v>
      </c>
      <c r="B742" s="22"/>
      <c r="C742" s="22"/>
      <c r="D742" s="22"/>
      <c r="E742" s="22"/>
      <c r="F742" s="22"/>
      <c r="G742" s="22"/>
      <c r="H742" s="22"/>
      <c r="I742" s="22"/>
      <c r="J742" s="22"/>
      <c r="K742" s="22"/>
      <c r="L742" s="22"/>
      <c r="M742" s="22">
        <v>0</v>
      </c>
      <c r="V742" s="32">
        <v>147.54465792000002</v>
      </c>
      <c r="W742" s="33">
        <v>42453.577777777777</v>
      </c>
      <c r="X742" s="34">
        <v>0.13697327000000001</v>
      </c>
    </row>
    <row r="743" spans="1:24" x14ac:dyDescent="0.2">
      <c r="A743" s="19">
        <v>42228.916666666664</v>
      </c>
      <c r="B743" s="22"/>
      <c r="C743" s="22"/>
      <c r="D743" s="22"/>
      <c r="E743" s="22"/>
      <c r="F743" s="22"/>
      <c r="G743" s="22"/>
      <c r="H743" s="22"/>
      <c r="I743" s="22"/>
      <c r="J743" s="22"/>
      <c r="K743" s="22"/>
      <c r="L743" s="22"/>
      <c r="M743" s="22">
        <v>0</v>
      </c>
      <c r="V743" s="32">
        <v>95.772061440000002</v>
      </c>
      <c r="W743" s="33">
        <v>42464.708333333336</v>
      </c>
      <c r="X743" s="34">
        <v>0.19561100000000001</v>
      </c>
    </row>
    <row r="744" spans="1:24" x14ac:dyDescent="0.2">
      <c r="A744" s="19">
        <v>42228.927083333336</v>
      </c>
      <c r="B744" s="22"/>
      <c r="C744" s="22"/>
      <c r="D744" s="22"/>
      <c r="E744" s="22"/>
      <c r="F744" s="22"/>
      <c r="G744" s="22"/>
      <c r="H744" s="22"/>
      <c r="I744" s="22"/>
      <c r="J744" s="22"/>
      <c r="K744" s="22"/>
      <c r="L744" s="22"/>
      <c r="M744" s="22">
        <v>0</v>
      </c>
      <c r="V744" s="32">
        <v>63.504714240000006</v>
      </c>
      <c r="W744" s="33">
        <v>42465.375</v>
      </c>
      <c r="X744" s="34">
        <v>0.63312000000000002</v>
      </c>
    </row>
    <row r="745" spans="1:24" x14ac:dyDescent="0.2">
      <c r="A745" s="19">
        <v>42228.9375</v>
      </c>
      <c r="B745" s="22"/>
      <c r="C745" s="22"/>
      <c r="D745" s="22"/>
      <c r="E745" s="22"/>
      <c r="F745" s="22"/>
      <c r="G745" s="22"/>
      <c r="H745" s="22"/>
      <c r="I745" s="22"/>
      <c r="J745" s="22"/>
      <c r="K745" s="22"/>
      <c r="L745" s="22"/>
      <c r="M745" s="22">
        <v>0</v>
      </c>
      <c r="V745" s="32">
        <v>15.56235648</v>
      </c>
      <c r="W745" s="33">
        <v>42465.479166666664</v>
      </c>
      <c r="X745" s="34">
        <v>4.6852790999999998</v>
      </c>
    </row>
    <row r="746" spans="1:24" x14ac:dyDescent="0.2">
      <c r="A746" s="19">
        <v>42228.947916666664</v>
      </c>
      <c r="B746" s="22"/>
      <c r="C746" s="22"/>
      <c r="D746" s="22"/>
      <c r="E746" s="22"/>
      <c r="F746" s="22"/>
      <c r="G746" s="22"/>
      <c r="H746" s="22"/>
      <c r="I746" s="22"/>
      <c r="J746" s="22"/>
      <c r="K746" s="22"/>
      <c r="L746" s="22"/>
      <c r="M746" s="22">
        <v>0</v>
      </c>
      <c r="V746" s="32">
        <v>13.775984640000003</v>
      </c>
      <c r="W746" s="33">
        <v>42465.520833333336</v>
      </c>
      <c r="X746" s="34">
        <v>17.877490000000019</v>
      </c>
    </row>
    <row r="747" spans="1:24" x14ac:dyDescent="0.2">
      <c r="A747" s="19">
        <v>42228.958333333336</v>
      </c>
      <c r="B747" s="22"/>
      <c r="C747" s="22"/>
      <c r="D747" s="22"/>
      <c r="E747" s="22"/>
      <c r="F747" s="22"/>
      <c r="G747" s="22"/>
      <c r="H747" s="22"/>
      <c r="I747" s="22"/>
      <c r="J747" s="22"/>
      <c r="K747" s="22"/>
      <c r="L747" s="22"/>
      <c r="M747" s="22">
        <v>0</v>
      </c>
      <c r="V747" s="32">
        <v>108.95258880000002</v>
      </c>
      <c r="W747" s="33">
        <v>42473.503472222219</v>
      </c>
      <c r="X747" s="34">
        <v>0.36268999999999502</v>
      </c>
    </row>
    <row r="748" spans="1:24" x14ac:dyDescent="0.2">
      <c r="A748" s="19">
        <v>42228.96875</v>
      </c>
      <c r="B748" s="22"/>
      <c r="C748" s="22"/>
      <c r="D748" s="22"/>
      <c r="E748" s="22"/>
      <c r="F748" s="22"/>
      <c r="G748" s="22"/>
      <c r="H748" s="22"/>
      <c r="I748" s="22"/>
      <c r="J748" s="22"/>
      <c r="K748" s="22"/>
      <c r="L748" s="22"/>
      <c r="M748" s="22">
        <v>0</v>
      </c>
      <c r="V748" s="32">
        <v>104.17283712000001</v>
      </c>
      <c r="W748" s="33">
        <v>42473.590277777781</v>
      </c>
      <c r="X748" s="34">
        <v>0.37524000000000002</v>
      </c>
    </row>
    <row r="749" spans="1:24" x14ac:dyDescent="0.2">
      <c r="A749" s="19">
        <v>42228.979166666664</v>
      </c>
      <c r="B749" s="22"/>
      <c r="C749" s="22"/>
      <c r="D749" s="22"/>
      <c r="E749" s="22"/>
      <c r="F749" s="22"/>
      <c r="G749" s="22"/>
      <c r="H749" s="22"/>
      <c r="I749" s="22"/>
      <c r="J749" s="22"/>
      <c r="K749" s="22"/>
      <c r="L749" s="22"/>
      <c r="M749" s="22">
        <v>0</v>
      </c>
      <c r="V749" s="32">
        <v>130.11546240000001</v>
      </c>
      <c r="W749" s="33">
        <v>42474.381944444445</v>
      </c>
      <c r="X749" s="34">
        <v>0.355679999999993</v>
      </c>
    </row>
    <row r="750" spans="1:24" x14ac:dyDescent="0.2">
      <c r="A750" s="19">
        <v>42228.989583333336</v>
      </c>
      <c r="B750" s="22"/>
      <c r="C750" s="22"/>
      <c r="D750" s="22"/>
      <c r="E750" s="22"/>
      <c r="F750" s="22"/>
      <c r="G750" s="22"/>
      <c r="H750" s="22"/>
      <c r="I750" s="22"/>
      <c r="J750" s="22"/>
      <c r="K750" s="22"/>
      <c r="L750" s="22"/>
      <c r="M750" s="22">
        <v>0</v>
      </c>
      <c r="V750" s="32">
        <v>95.772061440000002</v>
      </c>
      <c r="W750" s="33">
        <v>42478.677083333336</v>
      </c>
      <c r="X750" s="34">
        <v>0.18645999999999899</v>
      </c>
    </row>
    <row r="751" spans="1:24" x14ac:dyDescent="0.2">
      <c r="V751" s="32">
        <v>63.504714240000006</v>
      </c>
      <c r="W751" s="33">
        <v>42479.354166666664</v>
      </c>
      <c r="X751" s="34">
        <v>0.49564999999999998</v>
      </c>
    </row>
    <row r="752" spans="1:24" x14ac:dyDescent="0.2">
      <c r="V752" s="32">
        <v>15.56235648</v>
      </c>
      <c r="W752" s="33">
        <v>42479.427083333336</v>
      </c>
      <c r="X752" s="34">
        <v>4.4784341000000003</v>
      </c>
    </row>
    <row r="753" spans="22:24" x14ac:dyDescent="0.2">
      <c r="V753" s="32">
        <v>13.775984640000003</v>
      </c>
      <c r="W753" s="33">
        <v>42479.479166666664</v>
      </c>
      <c r="X753" s="34">
        <v>22.275440000000003</v>
      </c>
    </row>
    <row r="754" spans="22:24" x14ac:dyDescent="0.2">
      <c r="V754" s="32">
        <v>104.17283712000001</v>
      </c>
      <c r="W754" s="33">
        <v>42480.40625</v>
      </c>
      <c r="X754" s="34">
        <v>0.38111</v>
      </c>
    </row>
    <row r="755" spans="22:24" x14ac:dyDescent="0.2">
      <c r="V755" s="32">
        <v>108.95258880000002</v>
      </c>
      <c r="W755" s="33">
        <v>42480.430555555555</v>
      </c>
      <c r="X755" s="34">
        <v>0.33238499999999999</v>
      </c>
    </row>
    <row r="756" spans="22:24" x14ac:dyDescent="0.2">
      <c r="V756" s="32">
        <v>130.11546240000001</v>
      </c>
      <c r="W756" s="33">
        <v>42480.463194444441</v>
      </c>
      <c r="X756" s="34">
        <v>0.35448099999999999</v>
      </c>
    </row>
    <row r="757" spans="22:24" x14ac:dyDescent="0.2">
      <c r="V757" s="32">
        <v>104.17283712000001</v>
      </c>
      <c r="W757" s="33">
        <v>42487.409722222219</v>
      </c>
      <c r="X757" s="34">
        <v>0.3629999999995</v>
      </c>
    </row>
    <row r="758" spans="22:24" x14ac:dyDescent="0.2">
      <c r="V758" s="32">
        <v>108.95258880000002</v>
      </c>
      <c r="W758" s="33">
        <v>42487.458333333336</v>
      </c>
      <c r="X758" s="34">
        <v>0.343579999999994</v>
      </c>
    </row>
    <row r="759" spans="22:24" x14ac:dyDescent="0.2">
      <c r="V759" s="32">
        <v>130.11546240000001</v>
      </c>
      <c r="W759" s="33">
        <v>42487.538194444445</v>
      </c>
      <c r="X759" s="34">
        <v>0.31399999999939998</v>
      </c>
    </row>
    <row r="760" spans="22:24" x14ac:dyDescent="0.2">
      <c r="V760" s="32">
        <v>95.772061440000002</v>
      </c>
      <c r="W760" s="33">
        <v>42493.576388888891</v>
      </c>
      <c r="X760" s="34">
        <v>0.27446999999999999</v>
      </c>
    </row>
    <row r="761" spans="22:24" x14ac:dyDescent="0.2">
      <c r="V761" s="32">
        <v>63.504714240000006</v>
      </c>
      <c r="W761" s="33">
        <v>42493.618055555555</v>
      </c>
      <c r="X761" s="34">
        <v>0.56884000000000001</v>
      </c>
    </row>
    <row r="762" spans="22:24" x14ac:dyDescent="0.2">
      <c r="V762" s="32">
        <v>13.775984640000003</v>
      </c>
      <c r="W762" s="33">
        <v>42493.708333333336</v>
      </c>
      <c r="X762" s="34">
        <v>15.404630000000001</v>
      </c>
    </row>
    <row r="763" spans="22:24" x14ac:dyDescent="0.2">
      <c r="V763" s="32">
        <v>15.56235648</v>
      </c>
      <c r="W763" s="33">
        <v>42493.732638888891</v>
      </c>
      <c r="X763" s="34">
        <v>3.94</v>
      </c>
    </row>
    <row r="764" spans="22:24" x14ac:dyDescent="0.2">
      <c r="V764" s="32">
        <v>130.11546240000001</v>
      </c>
      <c r="W764" s="33">
        <v>42495.416666666664</v>
      </c>
      <c r="X764" s="34">
        <v>0.34449999999997</v>
      </c>
    </row>
    <row r="765" spans="22:24" x14ac:dyDescent="0.2">
      <c r="V765" s="32">
        <v>108.95258880000002</v>
      </c>
      <c r="W765" s="33">
        <v>42495.430555555555</v>
      </c>
      <c r="X765" s="34">
        <v>0.34469999999987</v>
      </c>
    </row>
    <row r="766" spans="22:24" x14ac:dyDescent="0.2">
      <c r="V766" s="32">
        <v>104.17283712000001</v>
      </c>
      <c r="W766" s="33">
        <v>42495.444444444445</v>
      </c>
      <c r="X766" s="34">
        <v>0.31945999999999902</v>
      </c>
    </row>
    <row r="767" spans="22:24" x14ac:dyDescent="0.2">
      <c r="V767" s="32">
        <v>95.772061440000002</v>
      </c>
      <c r="W767" s="33">
        <v>42501.416666666664</v>
      </c>
      <c r="X767" s="34">
        <v>0.51758999999999999</v>
      </c>
    </row>
    <row r="768" spans="22:24" x14ac:dyDescent="0.2">
      <c r="V768" s="32">
        <v>63.504714240000006</v>
      </c>
      <c r="W768" s="33">
        <v>42501.469444444447</v>
      </c>
      <c r="X768" s="34">
        <v>0.7671</v>
      </c>
    </row>
    <row r="769" spans="22:24" x14ac:dyDescent="0.2">
      <c r="V769" s="32">
        <v>15.56235648</v>
      </c>
      <c r="W769" s="33">
        <v>42501.527777777781</v>
      </c>
      <c r="X769" s="34">
        <v>2.6688300000000003</v>
      </c>
    </row>
    <row r="770" spans="22:24" x14ac:dyDescent="0.2">
      <c r="V770" s="32">
        <v>13.775984640000003</v>
      </c>
      <c r="W770" s="33">
        <v>42501.576388888891</v>
      </c>
      <c r="X770" s="34">
        <v>14.694090000000001</v>
      </c>
    </row>
    <row r="771" spans="22:24" x14ac:dyDescent="0.2">
      <c r="V771" s="32">
        <v>130.11546240000001</v>
      </c>
      <c r="W771" s="33">
        <v>42503.402777777781</v>
      </c>
      <c r="X771" s="34">
        <v>0.22217999999999299</v>
      </c>
    </row>
    <row r="772" spans="22:24" x14ac:dyDescent="0.2">
      <c r="V772" s="32">
        <v>108.95258880000002</v>
      </c>
      <c r="W772" s="33">
        <v>42503.472222222219</v>
      </c>
      <c r="X772" s="34">
        <v>0.26589999999989</v>
      </c>
    </row>
    <row r="773" spans="22:24" x14ac:dyDescent="0.2">
      <c r="V773" s="32">
        <v>104.17283712000001</v>
      </c>
      <c r="W773" s="33">
        <v>42503.5</v>
      </c>
      <c r="X773" s="34">
        <v>0.23388999999999199</v>
      </c>
    </row>
    <row r="774" spans="22:24" x14ac:dyDescent="0.2">
      <c r="V774" s="32">
        <v>130.11546240000001</v>
      </c>
      <c r="W774" s="33">
        <v>42509.395833333336</v>
      </c>
      <c r="X774" s="34">
        <v>0.23268999999998799</v>
      </c>
    </row>
    <row r="775" spans="22:24" x14ac:dyDescent="0.2">
      <c r="V775" s="32">
        <v>108.95258880000002</v>
      </c>
      <c r="W775" s="33">
        <v>42509.416666666664</v>
      </c>
      <c r="X775" s="34">
        <v>0.217659999999996</v>
      </c>
    </row>
    <row r="776" spans="22:24" x14ac:dyDescent="0.2">
      <c r="V776" s="32">
        <v>104.17283712000001</v>
      </c>
      <c r="W776" s="33">
        <v>42509.434027777781</v>
      </c>
      <c r="X776" s="34">
        <v>0.229959999999999</v>
      </c>
    </row>
    <row r="777" spans="22:24" x14ac:dyDescent="0.2">
      <c r="V777" s="32">
        <v>13.775984640000003</v>
      </c>
      <c r="W777" s="33">
        <v>42509.458333333336</v>
      </c>
      <c r="X777" s="34">
        <v>11.78945</v>
      </c>
    </row>
    <row r="778" spans="22:24" x14ac:dyDescent="0.2">
      <c r="V778" s="32">
        <v>15.56235648</v>
      </c>
      <c r="W778" s="33">
        <v>42509.475694444445</v>
      </c>
      <c r="X778" s="34">
        <v>2.7866600000000004</v>
      </c>
    </row>
    <row r="779" spans="22:24" x14ac:dyDescent="0.2">
      <c r="V779" s="32">
        <v>63.504714240000006</v>
      </c>
      <c r="W779" s="33">
        <v>42509.559027777781</v>
      </c>
      <c r="X779" s="34">
        <v>0.58331999999999995</v>
      </c>
    </row>
    <row r="780" spans="22:24" x14ac:dyDescent="0.2">
      <c r="V780" s="32">
        <v>95.772061440000002</v>
      </c>
      <c r="W780" s="33">
        <v>42509.628472222219</v>
      </c>
      <c r="X780" s="34">
        <v>0.43669000000000002</v>
      </c>
    </row>
    <row r="781" spans="22:24" x14ac:dyDescent="0.2">
      <c r="V781" s="32">
        <v>104.17283712000001</v>
      </c>
      <c r="W781" s="33">
        <v>42515.40625</v>
      </c>
      <c r="X781" s="34">
        <v>0.27549499999999999</v>
      </c>
    </row>
    <row r="782" spans="22:24" x14ac:dyDescent="0.2">
      <c r="V782" s="32">
        <v>108.95258880000002</v>
      </c>
      <c r="W782" s="33">
        <v>42515.472222222219</v>
      </c>
      <c r="X782" s="34">
        <v>0.25197999999999598</v>
      </c>
    </row>
    <row r="783" spans="22:24" x14ac:dyDescent="0.2">
      <c r="V783" s="32">
        <v>130.11546240000001</v>
      </c>
      <c r="W783" s="33">
        <v>42515.555555555555</v>
      </c>
      <c r="X783" s="34">
        <v>0.248971</v>
      </c>
    </row>
    <row r="784" spans="22:24" x14ac:dyDescent="0.2">
      <c r="V784" s="32">
        <v>13.775984640000003</v>
      </c>
      <c r="W784" s="33">
        <v>42516.40625</v>
      </c>
      <c r="X784" s="34">
        <v>7.0832799999999994</v>
      </c>
    </row>
    <row r="785" spans="22:24" x14ac:dyDescent="0.2">
      <c r="V785" s="32">
        <v>15.56235648</v>
      </c>
      <c r="W785" s="33">
        <v>42516.451388888891</v>
      </c>
      <c r="X785" s="34">
        <v>1.4877199999999999</v>
      </c>
    </row>
    <row r="786" spans="22:24" x14ac:dyDescent="0.2">
      <c r="V786" s="32">
        <v>63.504714240000006</v>
      </c>
      <c r="W786" s="33">
        <v>42516.538194444445</v>
      </c>
      <c r="X786" s="34">
        <v>0.65569999999999995</v>
      </c>
    </row>
    <row r="787" spans="22:24" x14ac:dyDescent="0.2">
      <c r="V787" s="32">
        <v>95.772061440000002</v>
      </c>
      <c r="W787" s="33">
        <v>42516.590277777781</v>
      </c>
      <c r="X787" s="34">
        <v>0.34587000000000001</v>
      </c>
    </row>
    <row r="788" spans="22:24" x14ac:dyDescent="0.2">
      <c r="V788" s="32">
        <v>13.775984640000003</v>
      </c>
      <c r="W788" s="33">
        <v>42522.409722222219</v>
      </c>
      <c r="X788" s="34">
        <v>5.8528199999999995</v>
      </c>
    </row>
    <row r="789" spans="22:24" x14ac:dyDescent="0.2">
      <c r="V789" s="32">
        <v>15.56235648</v>
      </c>
      <c r="W789" s="33">
        <v>42522.451388888891</v>
      </c>
      <c r="X789" s="34">
        <v>1.744</v>
      </c>
    </row>
    <row r="790" spans="22:24" x14ac:dyDescent="0.2">
      <c r="V790" s="32">
        <v>63.504714240000006</v>
      </c>
      <c r="W790" s="33">
        <v>42522.538194444445</v>
      </c>
      <c r="X790" s="34">
        <v>1.212</v>
      </c>
    </row>
    <row r="791" spans="22:24" x14ac:dyDescent="0.2">
      <c r="V791" s="32">
        <v>95.772061440000002</v>
      </c>
      <c r="W791" s="33">
        <v>42522.600694444445</v>
      </c>
      <c r="X791" s="34">
        <v>3.9735999999999998</v>
      </c>
    </row>
    <row r="792" spans="22:24" x14ac:dyDescent="0.2">
      <c r="V792" s="32">
        <v>130.11546240000001</v>
      </c>
      <c r="W792" s="33">
        <v>42523.381944444445</v>
      </c>
      <c r="X792" s="34">
        <v>0.31767999999998597</v>
      </c>
    </row>
    <row r="793" spans="22:24" x14ac:dyDescent="0.2">
      <c r="V793" s="32">
        <v>108.95258880000002</v>
      </c>
      <c r="W793" s="33">
        <v>42523.399305555555</v>
      </c>
      <c r="X793" s="34">
        <v>0.287739999999998</v>
      </c>
    </row>
    <row r="794" spans="22:24" x14ac:dyDescent="0.2">
      <c r="V794" s="32">
        <v>104.17283712000001</v>
      </c>
      <c r="W794" s="33">
        <v>42523.416666666664</v>
      </c>
      <c r="X794" s="34">
        <v>0.4479999999996</v>
      </c>
    </row>
    <row r="795" spans="22:24" x14ac:dyDescent="0.2">
      <c r="V795" s="32">
        <v>12.536789760000001</v>
      </c>
      <c r="W795" s="33">
        <v>42527.423611111109</v>
      </c>
      <c r="X795" s="34">
        <v>3.0660504799999981</v>
      </c>
    </row>
    <row r="796" spans="22:24" x14ac:dyDescent="0.2">
      <c r="V796" s="32">
        <v>16.350935040000003</v>
      </c>
      <c r="W796" s="33">
        <v>42527.527777777781</v>
      </c>
      <c r="X796" s="34">
        <v>0.67718199999969997</v>
      </c>
    </row>
    <row r="797" spans="22:24" x14ac:dyDescent="0.2">
      <c r="V797" s="32">
        <v>64.019704320000002</v>
      </c>
      <c r="W797" s="33">
        <v>42527.642361111109</v>
      </c>
      <c r="X797" s="34">
        <v>0.25672129999999699</v>
      </c>
    </row>
    <row r="798" spans="22:24" x14ac:dyDescent="0.2">
      <c r="V798" s="32">
        <v>73.917169920000006</v>
      </c>
      <c r="W798" s="33">
        <v>42527.680555555555</v>
      </c>
      <c r="X798" s="34">
        <v>0.24231199999995001</v>
      </c>
    </row>
    <row r="799" spans="22:24" x14ac:dyDescent="0.2">
      <c r="V799" s="32">
        <v>96.480172800000005</v>
      </c>
      <c r="W799" s="33">
        <v>42527.691666666666</v>
      </c>
      <c r="X799" s="34">
        <v>0.19747859999997999</v>
      </c>
    </row>
    <row r="800" spans="22:24" x14ac:dyDescent="0.2">
      <c r="V800" s="32">
        <v>95.772061440000002</v>
      </c>
      <c r="W800" s="33">
        <v>42527.71875</v>
      </c>
      <c r="X800" s="34">
        <v>0.28599999999999998</v>
      </c>
    </row>
    <row r="801" spans="22:24" x14ac:dyDescent="0.2">
      <c r="V801" s="32">
        <v>63.504714240000006</v>
      </c>
      <c r="W801" s="33">
        <v>42528.395833333336</v>
      </c>
      <c r="X801" s="34">
        <v>0.21725</v>
      </c>
    </row>
    <row r="802" spans="22:24" x14ac:dyDescent="0.2">
      <c r="V802" s="32">
        <v>91.764794880000011</v>
      </c>
      <c r="W802" s="33">
        <v>42528.434027777781</v>
      </c>
      <c r="X802" s="34">
        <v>0.228781299999995</v>
      </c>
    </row>
    <row r="803" spans="22:24" x14ac:dyDescent="0.2">
      <c r="V803" s="32">
        <v>15.56235648</v>
      </c>
      <c r="W803" s="33">
        <v>42528.458333333336</v>
      </c>
      <c r="X803" s="34">
        <v>0.75276999999999705</v>
      </c>
    </row>
    <row r="804" spans="22:24" x14ac:dyDescent="0.2">
      <c r="V804" s="32">
        <v>94.24318464000001</v>
      </c>
      <c r="W804" s="33">
        <v>42528.479166666664</v>
      </c>
      <c r="X804" s="34">
        <v>0.23814999999959999</v>
      </c>
    </row>
    <row r="805" spans="22:24" x14ac:dyDescent="0.2">
      <c r="V805" s="32">
        <v>94.24318464000001</v>
      </c>
      <c r="W805" s="33">
        <v>42528.479166666664</v>
      </c>
      <c r="X805" s="34">
        <v>0.21562199999997</v>
      </c>
    </row>
    <row r="806" spans="22:24" x14ac:dyDescent="0.2">
      <c r="V806" s="32">
        <v>13.775984640000003</v>
      </c>
      <c r="W806" s="33">
        <v>42528.5</v>
      </c>
      <c r="X806" s="34">
        <v>3.9497299999999886</v>
      </c>
    </row>
    <row r="807" spans="22:24" x14ac:dyDescent="0.2">
      <c r="V807" s="32">
        <v>104.17283712000001</v>
      </c>
      <c r="W807" s="33">
        <v>42529.385416666664</v>
      </c>
      <c r="X807" s="34">
        <v>0.42936999999999198</v>
      </c>
    </row>
    <row r="808" spans="22:24" x14ac:dyDescent="0.2">
      <c r="V808" s="32">
        <v>104.17283712000001</v>
      </c>
      <c r="W808" s="33">
        <v>42529.388888888891</v>
      </c>
      <c r="X808" s="34">
        <v>0.25132100000000002</v>
      </c>
    </row>
    <row r="809" spans="22:24" x14ac:dyDescent="0.2">
      <c r="V809" s="32">
        <v>45.126005759999998</v>
      </c>
      <c r="W809" s="33">
        <v>42529.427083333336</v>
      </c>
      <c r="X809" s="34">
        <v>0.36933719999997999</v>
      </c>
    </row>
    <row r="810" spans="22:24" x14ac:dyDescent="0.2">
      <c r="V810" s="32">
        <v>123.08262912000002</v>
      </c>
      <c r="W810" s="33">
        <v>42529.447222222225</v>
      </c>
      <c r="X810" s="34">
        <v>0.29775749999995998</v>
      </c>
    </row>
    <row r="811" spans="22:24" x14ac:dyDescent="0.2">
      <c r="V811" s="32">
        <v>130.11546240000001</v>
      </c>
      <c r="W811" s="33">
        <v>42529.482638888891</v>
      </c>
      <c r="X811" s="34">
        <v>0.39786100000000002</v>
      </c>
    </row>
    <row r="812" spans="22:24" x14ac:dyDescent="0.2">
      <c r="V812" s="32">
        <v>24.478122240000005</v>
      </c>
      <c r="W812" s="33">
        <v>42529.510416666664</v>
      </c>
      <c r="X812" s="34">
        <v>0.55475680999999999</v>
      </c>
    </row>
    <row r="813" spans="22:24" x14ac:dyDescent="0.2">
      <c r="V813" s="32">
        <v>108.95258880000002</v>
      </c>
      <c r="W813" s="33">
        <v>42529.541666666664</v>
      </c>
      <c r="X813" s="34">
        <v>0.467579999999998</v>
      </c>
    </row>
    <row r="814" spans="22:24" x14ac:dyDescent="0.2">
      <c r="V814" s="32">
        <v>190.16008704000001</v>
      </c>
      <c r="W814" s="33">
        <v>42530.392361111109</v>
      </c>
      <c r="X814" s="34">
        <v>0.72</v>
      </c>
    </row>
    <row r="815" spans="22:24" x14ac:dyDescent="0.2">
      <c r="V815" s="32">
        <v>190.16008704000001</v>
      </c>
      <c r="W815" s="33">
        <v>42530.392361111109</v>
      </c>
      <c r="X815" s="34">
        <v>0.13596372000000001</v>
      </c>
    </row>
    <row r="816" spans="22:24" x14ac:dyDescent="0.2">
      <c r="V816" s="32">
        <v>157.55477760000002</v>
      </c>
      <c r="W816" s="33">
        <v>42530.395833333336</v>
      </c>
      <c r="X816" s="34">
        <v>0.63</v>
      </c>
    </row>
    <row r="817" spans="22:24" x14ac:dyDescent="0.2">
      <c r="V817" s="32">
        <v>157.55477760000002</v>
      </c>
      <c r="W817" s="33">
        <v>42530.395833333336</v>
      </c>
      <c r="X817" s="34">
        <v>0.13718349299999999</v>
      </c>
    </row>
    <row r="818" spans="22:24" x14ac:dyDescent="0.2">
      <c r="V818" s="32">
        <v>147.54465792000002</v>
      </c>
      <c r="W818" s="33">
        <v>42530.46875</v>
      </c>
      <c r="X818" s="34">
        <v>0.62</v>
      </c>
    </row>
    <row r="819" spans="22:24" x14ac:dyDescent="0.2">
      <c r="V819" s="32">
        <v>147.54465792000002</v>
      </c>
      <c r="W819" s="33">
        <v>42530.46875</v>
      </c>
      <c r="X819" s="34">
        <v>0.13963713</v>
      </c>
    </row>
    <row r="820" spans="22:24" x14ac:dyDescent="0.2">
      <c r="V820" s="32">
        <v>162.86561280000001</v>
      </c>
      <c r="W820" s="33">
        <v>42530.513888888891</v>
      </c>
      <c r="X820" s="34">
        <v>0.56000000000000005</v>
      </c>
    </row>
    <row r="821" spans="22:24" x14ac:dyDescent="0.2">
      <c r="V821" s="32">
        <v>162.86561280000001</v>
      </c>
      <c r="W821" s="33">
        <v>42530.513888888891</v>
      </c>
      <c r="X821" s="34">
        <v>0.57999999999999996</v>
      </c>
    </row>
    <row r="822" spans="22:24" x14ac:dyDescent="0.2">
      <c r="V822" s="32">
        <v>162.86561280000001</v>
      </c>
      <c r="W822" s="33">
        <v>42530.513888888891</v>
      </c>
      <c r="X822" s="34">
        <v>0.13486372099999999</v>
      </c>
    </row>
    <row r="823" spans="22:24" x14ac:dyDescent="0.2">
      <c r="V823" s="32">
        <v>162.86561280000001</v>
      </c>
      <c r="W823" s="33">
        <v>42530.513888888891</v>
      </c>
      <c r="X823" s="34">
        <v>0.13671392199999999</v>
      </c>
    </row>
    <row r="824" spans="22:24" x14ac:dyDescent="0.2">
      <c r="V824" s="32">
        <v>176.56113024000001</v>
      </c>
      <c r="W824" s="33">
        <v>42530.563888888886</v>
      </c>
      <c r="X824" s="34">
        <v>0.57999999999999996</v>
      </c>
    </row>
    <row r="825" spans="22:24" x14ac:dyDescent="0.2">
      <c r="V825" s="32">
        <v>176.56113024000001</v>
      </c>
      <c r="W825" s="33">
        <v>42530.563888888886</v>
      </c>
      <c r="X825" s="34">
        <v>0.13243759999999999</v>
      </c>
    </row>
    <row r="826" spans="22:24" x14ac:dyDescent="0.2">
      <c r="V826" s="32">
        <v>104.17283712000001</v>
      </c>
      <c r="W826" s="33">
        <v>42535.364583333336</v>
      </c>
      <c r="X826" s="34">
        <v>0.35459999999997999</v>
      </c>
    </row>
    <row r="827" spans="22:24" x14ac:dyDescent="0.2">
      <c r="V827" s="32">
        <v>130.11546240000001</v>
      </c>
      <c r="W827" s="33">
        <v>42535.413194444445</v>
      </c>
      <c r="X827" s="34">
        <v>0.46859999999993002</v>
      </c>
    </row>
    <row r="828" spans="22:24" x14ac:dyDescent="0.2">
      <c r="V828" s="32">
        <v>108.95258880000002</v>
      </c>
      <c r="W828" s="33">
        <v>42535.434027777781</v>
      </c>
      <c r="X828" s="34">
        <v>0.42956999999999201</v>
      </c>
    </row>
    <row r="829" spans="22:24" x14ac:dyDescent="0.2">
      <c r="V829" s="32">
        <v>13.775984640000003</v>
      </c>
      <c r="W829" s="33">
        <v>42536.385416666664</v>
      </c>
      <c r="X829" s="34">
        <v>4.8372799999999998</v>
      </c>
    </row>
    <row r="830" spans="22:24" x14ac:dyDescent="0.2">
      <c r="V830" s="32">
        <v>15.56235648</v>
      </c>
      <c r="W830" s="33">
        <v>42536.472222222219</v>
      </c>
      <c r="X830" s="34">
        <v>1.82</v>
      </c>
    </row>
    <row r="831" spans="22:24" x14ac:dyDescent="0.2">
      <c r="V831" s="32">
        <v>63.504714240000006</v>
      </c>
      <c r="W831" s="33">
        <v>42536.5625</v>
      </c>
      <c r="X831" s="34">
        <v>0.5877</v>
      </c>
    </row>
    <row r="832" spans="22:24" x14ac:dyDescent="0.2">
      <c r="V832" s="32">
        <v>95.772061440000002</v>
      </c>
      <c r="W832" s="33">
        <v>42536.604166666664</v>
      </c>
      <c r="X832" s="34">
        <v>0.33200000000000002</v>
      </c>
    </row>
    <row r="833" spans="22:24" x14ac:dyDescent="0.2">
      <c r="V833" s="32">
        <v>130.11546240000001</v>
      </c>
      <c r="W833" s="33">
        <v>42543.378472222219</v>
      </c>
      <c r="X833" s="34">
        <v>0.344569999999985</v>
      </c>
    </row>
    <row r="834" spans="22:24" x14ac:dyDescent="0.2">
      <c r="V834" s="32">
        <v>108.95258880000002</v>
      </c>
      <c r="W834" s="33">
        <v>42543.399305555555</v>
      </c>
      <c r="X834" s="34">
        <v>0.25439999999994001</v>
      </c>
    </row>
    <row r="835" spans="22:24" x14ac:dyDescent="0.2">
      <c r="V835" s="32">
        <v>104.17283712000001</v>
      </c>
      <c r="W835" s="33">
        <v>42543.416666666664</v>
      </c>
      <c r="X835" s="34">
        <v>0.31359999999997001</v>
      </c>
    </row>
    <row r="836" spans="22:24" x14ac:dyDescent="0.2">
      <c r="V836" s="32">
        <v>130.11546240000001</v>
      </c>
      <c r="W836" s="33">
        <v>42548.472222222219</v>
      </c>
      <c r="X836" s="34">
        <v>0.25346999999999398</v>
      </c>
    </row>
    <row r="837" spans="22:24" x14ac:dyDescent="0.2">
      <c r="V837" s="32">
        <v>108.95258880000002</v>
      </c>
      <c r="W837" s="33">
        <v>42548.517361111109</v>
      </c>
      <c r="X837" s="34">
        <v>0.26357999999998699</v>
      </c>
    </row>
    <row r="838" spans="22:24" x14ac:dyDescent="0.2">
      <c r="V838" s="32">
        <v>104.17283712000001</v>
      </c>
      <c r="W838" s="33">
        <v>42548.576388888891</v>
      </c>
      <c r="X838" s="34">
        <v>0.22266999999999099</v>
      </c>
    </row>
    <row r="839" spans="22:24" x14ac:dyDescent="0.2">
      <c r="V839" s="30">
        <v>227.65780224000002</v>
      </c>
      <c r="W839" s="27">
        <v>42223.479166666664</v>
      </c>
      <c r="X839" s="31">
        <v>0.1414930000000022</v>
      </c>
    </row>
    <row r="840" spans="22:24" x14ac:dyDescent="0.2">
      <c r="V840" s="30">
        <v>204.43496832000002</v>
      </c>
      <c r="W840" s="27">
        <v>42223.8125</v>
      </c>
      <c r="X840" s="31">
        <v>3.0688799999988987E-2</v>
      </c>
    </row>
    <row r="841" spans="22:24" x14ac:dyDescent="0.2">
      <c r="V841" s="30">
        <v>204.43496832000002</v>
      </c>
      <c r="W841" s="27">
        <v>42224.34375</v>
      </c>
      <c r="X841" s="31">
        <v>9.0688799999988981E-2</v>
      </c>
    </row>
    <row r="842" spans="22:24" x14ac:dyDescent="0.2">
      <c r="V842" s="30">
        <v>298.74252672</v>
      </c>
      <c r="W842" s="27">
        <v>42224.557638888888</v>
      </c>
      <c r="X842" s="31">
        <v>0.57549912999999997</v>
      </c>
    </row>
    <row r="843" spans="22:24" x14ac:dyDescent="0.2">
      <c r="V843" s="30">
        <v>204.43496832000002</v>
      </c>
      <c r="W843" s="27">
        <v>42224.572916666664</v>
      </c>
      <c r="X843" s="31">
        <v>0.27378799999992998</v>
      </c>
    </row>
    <row r="844" spans="22:24" x14ac:dyDescent="0.2">
      <c r="V844" s="30">
        <v>196.19512704000002</v>
      </c>
      <c r="W844" s="27">
        <v>42224.597222222219</v>
      </c>
      <c r="X844" s="31">
        <v>0.55582999999999005</v>
      </c>
    </row>
    <row r="845" spans="22:24" x14ac:dyDescent="0.2">
      <c r="V845" s="30">
        <v>345.71927808000004</v>
      </c>
      <c r="W845" s="27">
        <v>42224.620833333334</v>
      </c>
      <c r="X845" s="31">
        <v>0.54617000000000004</v>
      </c>
    </row>
    <row r="846" spans="22:24" x14ac:dyDescent="0.2">
      <c r="V846" s="30">
        <v>377.05320576000003</v>
      </c>
      <c r="W846" s="27">
        <v>42224.679861111108</v>
      </c>
      <c r="X846" s="31">
        <v>0.65473439999998695</v>
      </c>
    </row>
    <row r="847" spans="22:24" x14ac:dyDescent="0.2">
      <c r="V847" s="30">
        <v>421.48719360000001</v>
      </c>
      <c r="W847" s="27">
        <v>42224.736111111109</v>
      </c>
      <c r="X847" s="31">
        <v>0.75491599999998005</v>
      </c>
    </row>
    <row r="848" spans="22:24" x14ac:dyDescent="0.2">
      <c r="V848" s="30">
        <v>246.11697792000004</v>
      </c>
      <c r="W848" s="27">
        <v>42224.777777777781</v>
      </c>
      <c r="X848" s="31">
        <v>0.86545000000000005</v>
      </c>
    </row>
    <row r="849" spans="22:24" x14ac:dyDescent="0.2">
      <c r="V849" s="30">
        <v>204.43496832000002</v>
      </c>
      <c r="W849" s="27">
        <v>42224.805555555555</v>
      </c>
      <c r="X849" s="31">
        <v>0.39747999999923</v>
      </c>
    </row>
    <row r="850" spans="22:24" x14ac:dyDescent="0.2">
      <c r="V850" s="30">
        <v>298.53331200000002</v>
      </c>
      <c r="W850" s="27">
        <v>42224.916666666664</v>
      </c>
      <c r="X850" s="31">
        <v>0.128635</v>
      </c>
    </row>
    <row r="851" spans="22:24" x14ac:dyDescent="0.2">
      <c r="V851" s="30">
        <v>204.43496832000002</v>
      </c>
      <c r="W851" s="27">
        <v>42224.993055555555</v>
      </c>
      <c r="X851" s="31">
        <v>0.27747999999923001</v>
      </c>
    </row>
    <row r="852" spans="22:24" x14ac:dyDescent="0.2">
      <c r="V852" s="30">
        <v>196.05028608000001</v>
      </c>
      <c r="W852" s="27">
        <v>42225</v>
      </c>
      <c r="X852" s="31">
        <v>0.19382511999999999</v>
      </c>
    </row>
    <row r="853" spans="22:24" x14ac:dyDescent="0.2">
      <c r="V853" s="30">
        <v>204.48324864000003</v>
      </c>
      <c r="W853" s="27">
        <v>42225</v>
      </c>
      <c r="X853" s="31">
        <v>0.89549500000000004</v>
      </c>
    </row>
    <row r="854" spans="22:24" x14ac:dyDescent="0.2">
      <c r="V854" s="30">
        <v>204.43496832000002</v>
      </c>
      <c r="W854" s="27">
        <v>42225.305555555555</v>
      </c>
      <c r="X854" s="31">
        <v>0.17747999999923</v>
      </c>
    </row>
    <row r="855" spans="22:24" x14ac:dyDescent="0.2">
      <c r="V855" s="30">
        <v>196.87105152000001</v>
      </c>
      <c r="W855" s="27">
        <v>42225.412499999999</v>
      </c>
      <c r="X855" s="31">
        <v>0.12744999999999701</v>
      </c>
    </row>
    <row r="856" spans="22:24" x14ac:dyDescent="0.2">
      <c r="V856" s="30">
        <v>214.42899456000004</v>
      </c>
      <c r="W856" s="27">
        <v>42225.427083333336</v>
      </c>
      <c r="X856" s="31">
        <v>0.12224</v>
      </c>
    </row>
    <row r="857" spans="22:24" x14ac:dyDescent="0.2">
      <c r="V857" s="30">
        <v>227.65780224000002</v>
      </c>
      <c r="W857" s="27">
        <v>42225.479861111111</v>
      </c>
      <c r="X857" s="31">
        <v>0.63624999999999998</v>
      </c>
    </row>
    <row r="858" spans="22:24" x14ac:dyDescent="0.2">
      <c r="V858" s="30">
        <v>298.74252672</v>
      </c>
      <c r="W858" s="27">
        <v>42225.501388888886</v>
      </c>
      <c r="X858" s="31">
        <v>0.69729399999996</v>
      </c>
    </row>
    <row r="859" spans="22:24" x14ac:dyDescent="0.2">
      <c r="V859" s="30">
        <v>246.34228608000001</v>
      </c>
      <c r="W859" s="27">
        <v>42225.524305555555</v>
      </c>
      <c r="X859" s="31">
        <v>3.2363499999999914</v>
      </c>
    </row>
    <row r="860" spans="22:24" x14ac:dyDescent="0.2">
      <c r="V860" s="30">
        <v>272.47803264000004</v>
      </c>
      <c r="W860" s="27">
        <v>42225.552083333336</v>
      </c>
      <c r="X860" s="31">
        <v>2.5339299999999931</v>
      </c>
    </row>
    <row r="861" spans="22:24" x14ac:dyDescent="0.2">
      <c r="V861" s="30">
        <v>295.82961408</v>
      </c>
      <c r="W861" s="27">
        <v>42225.638888888891</v>
      </c>
      <c r="X861" s="31">
        <v>0.131385</v>
      </c>
    </row>
    <row r="862" spans="22:24" x14ac:dyDescent="0.2">
      <c r="V862" s="30">
        <v>246.11697792000004</v>
      </c>
      <c r="W862" s="27">
        <v>42225.673611111109</v>
      </c>
      <c r="X862" s="31">
        <v>0.13264999999999999</v>
      </c>
    </row>
    <row r="863" spans="22:24" x14ac:dyDescent="0.2">
      <c r="V863" s="30">
        <v>298.53331200000002</v>
      </c>
      <c r="W863" s="27">
        <v>42225.6875</v>
      </c>
      <c r="X863" s="31">
        <v>0.14536499999999999</v>
      </c>
    </row>
    <row r="864" spans="22:24" x14ac:dyDescent="0.2">
      <c r="V864" s="30">
        <v>333.21467520000004</v>
      </c>
      <c r="W864" s="27">
        <v>42225.690972222219</v>
      </c>
      <c r="X864" s="31">
        <v>5.3591499999999943</v>
      </c>
    </row>
    <row r="865" spans="22:24" x14ac:dyDescent="0.2">
      <c r="V865" s="30">
        <v>333.21467520000004</v>
      </c>
      <c r="W865" s="27">
        <v>42225.690972222219</v>
      </c>
      <c r="X865" s="31">
        <v>9.4350000000000005</v>
      </c>
    </row>
    <row r="866" spans="22:24" x14ac:dyDescent="0.2">
      <c r="V866" s="30">
        <v>345.79974528000002</v>
      </c>
      <c r="W866" s="27">
        <v>42225.743055555555</v>
      </c>
      <c r="X866" s="31">
        <v>0.13689999999996999</v>
      </c>
    </row>
    <row r="867" spans="22:24" x14ac:dyDescent="0.2">
      <c r="V867" s="30">
        <v>377.61647615999999</v>
      </c>
      <c r="W867" s="27">
        <v>42225.767361111109</v>
      </c>
      <c r="X867" s="31">
        <v>0.129495</v>
      </c>
    </row>
    <row r="868" spans="22:24" x14ac:dyDescent="0.2">
      <c r="V868" s="30">
        <v>421.32625920000004</v>
      </c>
      <c r="W868" s="27">
        <v>42225.795138888891</v>
      </c>
      <c r="X868" s="31">
        <v>0.19272999999999599</v>
      </c>
    </row>
    <row r="869" spans="22:24" x14ac:dyDescent="0.2">
      <c r="V869" s="30">
        <v>298.74252672</v>
      </c>
      <c r="W869" s="27">
        <v>42225.876388888886</v>
      </c>
      <c r="X869" s="31">
        <v>0.95946609999999999</v>
      </c>
    </row>
    <row r="870" spans="22:24" x14ac:dyDescent="0.2">
      <c r="V870" s="30">
        <v>196.05028608000001</v>
      </c>
      <c r="W870" s="27">
        <v>42226</v>
      </c>
      <c r="X870" s="31">
        <v>0.12731700000000001</v>
      </c>
    </row>
    <row r="871" spans="22:24" x14ac:dyDescent="0.2">
      <c r="V871" s="30">
        <v>204.48324864000003</v>
      </c>
      <c r="W871" s="27">
        <v>42226</v>
      </c>
      <c r="X871" s="31">
        <v>0.12943927999999999</v>
      </c>
    </row>
    <row r="872" spans="22:24" x14ac:dyDescent="0.2">
      <c r="V872" s="30">
        <v>298.74252672</v>
      </c>
      <c r="W872" s="27">
        <v>42226.382638888892</v>
      </c>
      <c r="X872" s="31">
        <v>0.54946231400000001</v>
      </c>
    </row>
    <row r="873" spans="22:24" x14ac:dyDescent="0.2">
      <c r="V873" s="30">
        <v>196.87105152000001</v>
      </c>
      <c r="W873" s="27">
        <v>42226.402777777781</v>
      </c>
      <c r="X873" s="31">
        <v>0.13179999999993</v>
      </c>
    </row>
    <row r="874" spans="22:24" x14ac:dyDescent="0.2">
      <c r="V874" s="30">
        <v>345.71927808000004</v>
      </c>
      <c r="W874" s="27">
        <v>42226.425694444442</v>
      </c>
      <c r="X874" s="31">
        <v>0.66332838000000005</v>
      </c>
    </row>
    <row r="875" spans="22:24" x14ac:dyDescent="0.2">
      <c r="V875" s="30">
        <v>214.42899456000004</v>
      </c>
      <c r="W875" s="27">
        <v>42226.440972222219</v>
      </c>
      <c r="X875" s="31">
        <v>0.12671209999999999</v>
      </c>
    </row>
    <row r="876" spans="22:24" x14ac:dyDescent="0.2">
      <c r="V876" s="30">
        <v>377.05320576000003</v>
      </c>
      <c r="W876" s="27">
        <v>42226.46875</v>
      </c>
      <c r="X876" s="31">
        <v>0.44996749999999902</v>
      </c>
    </row>
    <row r="877" spans="22:24" x14ac:dyDescent="0.2">
      <c r="V877" s="30">
        <v>227.65780224000002</v>
      </c>
      <c r="W877" s="27">
        <v>42226.475694444445</v>
      </c>
      <c r="X877" s="31">
        <v>0.12284109999999999</v>
      </c>
    </row>
    <row r="878" spans="22:24" x14ac:dyDescent="0.2">
      <c r="V878" s="30">
        <v>227.65780224000002</v>
      </c>
      <c r="W878" s="27">
        <v>42226.475694444445</v>
      </c>
      <c r="X878" s="31">
        <v>0.119827</v>
      </c>
    </row>
    <row r="879" spans="22:24" x14ac:dyDescent="0.2">
      <c r="V879" s="30">
        <v>421.32625920000004</v>
      </c>
      <c r="W879" s="27">
        <v>42226.482638888891</v>
      </c>
      <c r="X879" s="31">
        <v>0.22281999999999999</v>
      </c>
    </row>
    <row r="880" spans="22:24" x14ac:dyDescent="0.2">
      <c r="V880" s="30">
        <v>421.48719360000001</v>
      </c>
      <c r="W880" s="27">
        <v>42226.495138888888</v>
      </c>
      <c r="X880" s="31">
        <v>0.89138709999999999</v>
      </c>
    </row>
    <row r="881" spans="22:24" x14ac:dyDescent="0.2">
      <c r="V881" s="30">
        <v>246.34228608000001</v>
      </c>
      <c r="W881" s="27">
        <v>42226.506944444445</v>
      </c>
      <c r="X881" s="31">
        <v>0.122442</v>
      </c>
    </row>
    <row r="882" spans="22:24" x14ac:dyDescent="0.2">
      <c r="V882" s="30">
        <v>377.61647615999999</v>
      </c>
      <c r="W882" s="27">
        <v>42226.527777777781</v>
      </c>
      <c r="X882" s="31">
        <v>0.38495000000000001</v>
      </c>
    </row>
    <row r="883" spans="22:24" x14ac:dyDescent="0.2">
      <c r="V883" s="30">
        <v>272.47803264000004</v>
      </c>
      <c r="W883" s="27">
        <v>42226.559027777781</v>
      </c>
      <c r="X883" s="31">
        <v>0.1232813</v>
      </c>
    </row>
    <row r="884" spans="22:24" x14ac:dyDescent="0.2">
      <c r="V884" s="30">
        <v>345.79974528000002</v>
      </c>
      <c r="W884" s="27">
        <v>42226.565972222219</v>
      </c>
      <c r="X884" s="31">
        <v>0.12754799999999999</v>
      </c>
    </row>
    <row r="885" spans="22:24" x14ac:dyDescent="0.2">
      <c r="V885" s="30">
        <v>345.79974528000002</v>
      </c>
      <c r="W885" s="27">
        <v>42226.569444444445</v>
      </c>
      <c r="X885" s="31">
        <v>4.2613999999999939</v>
      </c>
    </row>
    <row r="886" spans="22:24" x14ac:dyDescent="0.2">
      <c r="V886" s="30">
        <v>298.74252672</v>
      </c>
      <c r="W886" s="27">
        <v>42226.587500000001</v>
      </c>
      <c r="X886" s="31">
        <v>2.51451</v>
      </c>
    </row>
    <row r="887" spans="22:24" x14ac:dyDescent="0.2">
      <c r="V887" s="30">
        <v>333.21467520000004</v>
      </c>
      <c r="W887" s="27">
        <v>42226.611111111109</v>
      </c>
      <c r="X887" s="31">
        <v>3.9523099999999975</v>
      </c>
    </row>
    <row r="888" spans="22:24" x14ac:dyDescent="0.2">
      <c r="V888" s="30">
        <v>345.71927808000004</v>
      </c>
      <c r="W888" s="27">
        <v>42226.623611111114</v>
      </c>
      <c r="X888" s="31">
        <v>0.42831160000000001</v>
      </c>
    </row>
    <row r="889" spans="22:24" x14ac:dyDescent="0.2">
      <c r="V889" s="30">
        <v>295.82961408</v>
      </c>
      <c r="W889" s="27">
        <v>42226.628472222219</v>
      </c>
      <c r="X889" s="31">
        <v>0.18357399999999999</v>
      </c>
    </row>
    <row r="890" spans="22:24" x14ac:dyDescent="0.2">
      <c r="V890" s="30">
        <v>377.05320576000003</v>
      </c>
      <c r="W890" s="27">
        <v>42226.665277777778</v>
      </c>
      <c r="X890" s="31">
        <v>0.42655999999990002</v>
      </c>
    </row>
    <row r="891" spans="22:24" x14ac:dyDescent="0.2">
      <c r="V891" s="30">
        <v>421.48719360000001</v>
      </c>
      <c r="W891" s="27">
        <v>42226.697222222225</v>
      </c>
      <c r="X891" s="31">
        <v>0.55892993000000002</v>
      </c>
    </row>
    <row r="892" spans="22:24" x14ac:dyDescent="0.2">
      <c r="V892" s="30">
        <v>204.43496832000002</v>
      </c>
      <c r="W892" s="27">
        <v>42226.700694444444</v>
      </c>
      <c r="X892" s="31">
        <v>0.71688799999988995</v>
      </c>
    </row>
    <row r="893" spans="22:24" x14ac:dyDescent="0.2">
      <c r="V893" s="30">
        <v>204.43496832000002</v>
      </c>
      <c r="W893" s="27">
        <v>42226.833333333336</v>
      </c>
      <c r="X893" s="31">
        <v>0.112688799999989</v>
      </c>
    </row>
    <row r="894" spans="22:24" x14ac:dyDescent="0.2">
      <c r="V894" s="30">
        <v>204.43496832000002</v>
      </c>
      <c r="W894" s="27">
        <v>42227.052083333336</v>
      </c>
      <c r="X894" s="31">
        <v>0.28688799999989001</v>
      </c>
    </row>
    <row r="895" spans="22:24" x14ac:dyDescent="0.2">
      <c r="V895" s="30">
        <v>204.43496832000002</v>
      </c>
      <c r="W895" s="27">
        <v>42227.329861111109</v>
      </c>
      <c r="X895" s="31">
        <v>0.28688799999989001</v>
      </c>
    </row>
    <row r="896" spans="22:24" x14ac:dyDescent="0.2">
      <c r="V896" s="30">
        <v>298.74252672</v>
      </c>
      <c r="W896" s="27">
        <v>42227.368055555555</v>
      </c>
      <c r="X896" s="31">
        <v>5.3219510000000012</v>
      </c>
    </row>
    <row r="897" spans="22:24" x14ac:dyDescent="0.2">
      <c r="V897" s="30">
        <v>345.71927808000004</v>
      </c>
      <c r="W897" s="27">
        <v>42227.405555555553</v>
      </c>
      <c r="X897" s="31">
        <v>1.392371</v>
      </c>
    </row>
    <row r="898" spans="22:24" x14ac:dyDescent="0.2">
      <c r="V898" s="30">
        <v>295.82961408</v>
      </c>
      <c r="W898" s="27">
        <v>42227.411111111112</v>
      </c>
      <c r="X898" s="31">
        <v>0.12677399999999001</v>
      </c>
    </row>
    <row r="899" spans="22:24" x14ac:dyDescent="0.2">
      <c r="V899" s="30">
        <v>295.82961408</v>
      </c>
      <c r="W899" s="27">
        <v>42227.411111111112</v>
      </c>
      <c r="X899" s="31">
        <v>0.11488999999999901</v>
      </c>
    </row>
    <row r="900" spans="22:24" x14ac:dyDescent="0.2">
      <c r="V900" s="30">
        <v>421.32625920000004</v>
      </c>
      <c r="W900" s="27">
        <v>42227.440972222219</v>
      </c>
      <c r="X900" s="31">
        <v>0.12616440000000001</v>
      </c>
    </row>
    <row r="901" spans="22:24" x14ac:dyDescent="0.2">
      <c r="V901" s="30">
        <v>377.05320576000003</v>
      </c>
      <c r="W901" s="27">
        <v>42227.453472222223</v>
      </c>
      <c r="X901" s="31">
        <v>1.3242139999999927</v>
      </c>
    </row>
    <row r="902" spans="22:24" x14ac:dyDescent="0.2">
      <c r="V902" s="30">
        <v>196.05028608000001</v>
      </c>
      <c r="W902" s="27">
        <v>42227.458333333336</v>
      </c>
      <c r="X902" s="31">
        <v>0.161633</v>
      </c>
    </row>
    <row r="903" spans="22:24" x14ac:dyDescent="0.2">
      <c r="V903" s="30">
        <v>377.61647615999999</v>
      </c>
      <c r="W903" s="27">
        <v>42227.479166666664</v>
      </c>
      <c r="X903" s="31">
        <v>2.5421399999999994</v>
      </c>
    </row>
    <row r="904" spans="22:24" x14ac:dyDescent="0.2">
      <c r="V904" s="30">
        <v>421.48719360000001</v>
      </c>
      <c r="W904" s="27">
        <v>42227.479861111111</v>
      </c>
      <c r="X904" s="31">
        <v>1.7251300000000001</v>
      </c>
    </row>
    <row r="905" spans="22:24" x14ac:dyDescent="0.2">
      <c r="V905" s="30">
        <v>272.47803264000004</v>
      </c>
      <c r="W905" s="27">
        <v>42227.486111111109</v>
      </c>
      <c r="X905" s="31">
        <v>0.19352612999999999</v>
      </c>
    </row>
    <row r="906" spans="22:24" x14ac:dyDescent="0.2">
      <c r="V906" s="30">
        <v>204.48324864000003</v>
      </c>
      <c r="W906" s="27">
        <v>42227.489583333336</v>
      </c>
      <c r="X906" s="31">
        <v>0.16833313</v>
      </c>
    </row>
    <row r="907" spans="22:24" x14ac:dyDescent="0.2">
      <c r="V907" s="30">
        <v>345.79974528000002</v>
      </c>
      <c r="W907" s="27">
        <v>42227.513888888891</v>
      </c>
      <c r="X907" s="31">
        <v>0.15999999999770001</v>
      </c>
    </row>
    <row r="908" spans="22:24" x14ac:dyDescent="0.2">
      <c r="V908" s="30">
        <v>246.34228608000001</v>
      </c>
      <c r="W908" s="27">
        <v>42227.524305555555</v>
      </c>
      <c r="X908" s="31">
        <v>0.13192000000000001</v>
      </c>
    </row>
    <row r="909" spans="22:24" x14ac:dyDescent="0.2">
      <c r="V909" s="30">
        <v>227.65780224000002</v>
      </c>
      <c r="W909" s="27">
        <v>42227.545138888891</v>
      </c>
      <c r="X909" s="31">
        <v>2.8436399999999993</v>
      </c>
    </row>
    <row r="910" spans="22:24" x14ac:dyDescent="0.2">
      <c r="V910" s="30">
        <v>298.74252672</v>
      </c>
      <c r="W910" s="27">
        <v>42227.553472222222</v>
      </c>
      <c r="X910" s="31">
        <v>1.4628661000000001</v>
      </c>
    </row>
    <row r="911" spans="22:24" x14ac:dyDescent="0.2">
      <c r="V911" s="30">
        <v>333.21467520000004</v>
      </c>
      <c r="W911" s="27">
        <v>42227.5625</v>
      </c>
      <c r="X911" s="31">
        <v>0.14177716000000001</v>
      </c>
    </row>
    <row r="912" spans="22:24" x14ac:dyDescent="0.2">
      <c r="V912" s="30">
        <v>333.21467520000004</v>
      </c>
      <c r="W912" s="27">
        <v>42227.565972222219</v>
      </c>
      <c r="X912" s="31">
        <v>18.764099999999999</v>
      </c>
    </row>
    <row r="913" spans="22:24" x14ac:dyDescent="0.2">
      <c r="V913" s="30">
        <v>204.43496832000002</v>
      </c>
      <c r="W913" s="27">
        <v>42227.569444444445</v>
      </c>
      <c r="X913" s="31">
        <v>0.28688799999989001</v>
      </c>
    </row>
    <row r="914" spans="22:24" x14ac:dyDescent="0.2">
      <c r="V914" s="30">
        <v>214.42899456000004</v>
      </c>
      <c r="W914" s="27">
        <v>42227.572916666664</v>
      </c>
      <c r="X914" s="31">
        <v>0.14354800000000001</v>
      </c>
    </row>
    <row r="915" spans="22:24" x14ac:dyDescent="0.2">
      <c r="V915" s="30">
        <v>345.71927808000004</v>
      </c>
      <c r="W915" s="27">
        <v>42227.597222222219</v>
      </c>
      <c r="X915" s="31">
        <v>2.4871310000000002</v>
      </c>
    </row>
    <row r="916" spans="22:24" x14ac:dyDescent="0.2">
      <c r="V916" s="30">
        <v>196.87105152000001</v>
      </c>
      <c r="W916" s="27">
        <v>42227.600694444445</v>
      </c>
      <c r="X916" s="31">
        <v>0.133873999999996</v>
      </c>
    </row>
    <row r="917" spans="22:24" x14ac:dyDescent="0.2">
      <c r="V917" s="30">
        <v>377.05320576000003</v>
      </c>
      <c r="W917" s="27">
        <v>42227.625694444447</v>
      </c>
      <c r="X917" s="31">
        <v>0.53638490000000005</v>
      </c>
    </row>
    <row r="918" spans="22:24" x14ac:dyDescent="0.2">
      <c r="V918" s="30">
        <v>421.48719360000001</v>
      </c>
      <c r="W918" s="27">
        <v>42227.654861111114</v>
      </c>
      <c r="X918" s="31">
        <v>3.7132749999999999</v>
      </c>
    </row>
    <row r="919" spans="22:24" x14ac:dyDescent="0.2">
      <c r="V919" s="30">
        <v>204.43496832000002</v>
      </c>
      <c r="W919" s="27">
        <v>42227.784722222219</v>
      </c>
      <c r="X919" s="31">
        <v>0.48688799999989002</v>
      </c>
    </row>
    <row r="920" spans="22:24" x14ac:dyDescent="0.2">
      <c r="V920" s="30">
        <v>420.92392320000005</v>
      </c>
      <c r="W920" s="27">
        <v>42227.802083333336</v>
      </c>
      <c r="X920" s="31">
        <v>0.54200000000000004</v>
      </c>
    </row>
    <row r="921" spans="22:24" x14ac:dyDescent="0.2">
      <c r="V921" s="30">
        <v>196.87105152000001</v>
      </c>
      <c r="W921" s="27">
        <v>42228.377083333333</v>
      </c>
      <c r="X921" s="31">
        <v>0.1341321</v>
      </c>
    </row>
    <row r="922" spans="22:24" x14ac:dyDescent="0.2">
      <c r="V922" s="30">
        <v>214.42899456000004</v>
      </c>
      <c r="W922" s="27">
        <v>42228.40625</v>
      </c>
      <c r="X922" s="31">
        <v>0.13185316999999999</v>
      </c>
    </row>
    <row r="923" spans="22:24" x14ac:dyDescent="0.2">
      <c r="V923" s="30">
        <v>214.42899456000004</v>
      </c>
      <c r="W923" s="27">
        <v>42228.40625</v>
      </c>
      <c r="X923" s="31">
        <v>0.13319299999999901</v>
      </c>
    </row>
    <row r="924" spans="22:24" x14ac:dyDescent="0.2">
      <c r="V924" s="30">
        <v>298.74252672</v>
      </c>
      <c r="W924" s="27">
        <v>42228.409722222219</v>
      </c>
      <c r="X924" s="31">
        <v>0.41754359999999002</v>
      </c>
    </row>
    <row r="925" spans="22:24" x14ac:dyDescent="0.2">
      <c r="V925" s="30">
        <v>246.34228608000001</v>
      </c>
      <c r="W925" s="27">
        <v>42228.440972222219</v>
      </c>
      <c r="X925" s="31">
        <v>0.13241315000000001</v>
      </c>
    </row>
    <row r="926" spans="22:24" x14ac:dyDescent="0.2">
      <c r="V926" s="30">
        <v>421.32625920000004</v>
      </c>
      <c r="W926" s="27">
        <v>42228.440972222219</v>
      </c>
      <c r="X926" s="31">
        <v>0.15472610000000001</v>
      </c>
    </row>
    <row r="927" spans="22:24" x14ac:dyDescent="0.2">
      <c r="V927" s="30">
        <v>345.71927808000004</v>
      </c>
      <c r="W927" s="27">
        <v>42228.442361111112</v>
      </c>
      <c r="X927" s="31">
        <v>0.46247179999999999</v>
      </c>
    </row>
    <row r="928" spans="22:24" x14ac:dyDescent="0.2">
      <c r="V928" s="30">
        <v>377.05320576000003</v>
      </c>
      <c r="W928" s="27">
        <v>42228.466666666667</v>
      </c>
      <c r="X928" s="31">
        <v>1.1771463099999999</v>
      </c>
    </row>
    <row r="929" spans="22:24" x14ac:dyDescent="0.2">
      <c r="V929" s="30">
        <v>377.61647615999999</v>
      </c>
      <c r="W929" s="27">
        <v>42228.489583333336</v>
      </c>
      <c r="X929" s="31">
        <v>0.12583</v>
      </c>
    </row>
    <row r="930" spans="22:24" x14ac:dyDescent="0.2">
      <c r="V930" s="30">
        <v>272.47803264000004</v>
      </c>
      <c r="W930" s="27">
        <v>42228.493055555555</v>
      </c>
      <c r="X930" s="31">
        <v>0.13553622000000001</v>
      </c>
    </row>
    <row r="931" spans="22:24" x14ac:dyDescent="0.2">
      <c r="V931" s="30">
        <v>298.74252672</v>
      </c>
      <c r="W931" s="27">
        <v>42228.506249999999</v>
      </c>
      <c r="X931" s="31">
        <v>0.44646379999999802</v>
      </c>
    </row>
    <row r="932" spans="22:24" x14ac:dyDescent="0.2">
      <c r="V932" s="30">
        <v>196.05028608000001</v>
      </c>
      <c r="W932" s="27">
        <v>42228.513888888891</v>
      </c>
      <c r="X932" s="31">
        <v>0.18766820000000001</v>
      </c>
    </row>
    <row r="933" spans="22:24" x14ac:dyDescent="0.2">
      <c r="V933" s="30">
        <v>204.48324864000003</v>
      </c>
      <c r="W933" s="27">
        <v>42228.520833333336</v>
      </c>
      <c r="X933" s="31">
        <v>0.3134323</v>
      </c>
    </row>
    <row r="934" spans="22:24" x14ac:dyDescent="0.2">
      <c r="V934" s="30">
        <v>345.79974528000002</v>
      </c>
      <c r="W934" s="27">
        <v>42228.520833333336</v>
      </c>
      <c r="X934" s="31">
        <v>0.12688716999999999</v>
      </c>
    </row>
    <row r="935" spans="22:24" x14ac:dyDescent="0.2">
      <c r="V935" s="30">
        <v>345.79974528000002</v>
      </c>
      <c r="W935" s="27">
        <v>42228.524305555555</v>
      </c>
      <c r="X935" s="31">
        <v>0.97191300000000003</v>
      </c>
    </row>
    <row r="936" spans="22:24" x14ac:dyDescent="0.2">
      <c r="V936" s="30">
        <v>333.21467520000004</v>
      </c>
      <c r="W936" s="27">
        <v>42228.555555555555</v>
      </c>
      <c r="X936" s="31">
        <v>0.13122223</v>
      </c>
    </row>
    <row r="937" spans="22:24" x14ac:dyDescent="0.2">
      <c r="V937" s="30">
        <v>204.43496832000002</v>
      </c>
      <c r="W937" s="27">
        <v>42228.59375</v>
      </c>
      <c r="X937" s="31">
        <v>0.19688799999989001</v>
      </c>
    </row>
    <row r="938" spans="22:24" x14ac:dyDescent="0.2">
      <c r="V938" s="30">
        <v>295.82961408</v>
      </c>
      <c r="W938" s="27">
        <v>42228.59375</v>
      </c>
      <c r="X938" s="31">
        <v>1.9284899999999907</v>
      </c>
    </row>
    <row r="939" spans="22:24" x14ac:dyDescent="0.2">
      <c r="V939" s="30">
        <v>295.82961408</v>
      </c>
      <c r="W939" s="27">
        <v>42228.607638888891</v>
      </c>
      <c r="X939" s="31">
        <v>1.4594932</v>
      </c>
    </row>
    <row r="940" spans="22:24" x14ac:dyDescent="0.2">
      <c r="V940" s="30">
        <v>227.65780224000002</v>
      </c>
      <c r="W940" s="27">
        <v>42228.645833333336</v>
      </c>
      <c r="X940" s="31">
        <v>1.9468329999999987</v>
      </c>
    </row>
    <row r="941" spans="22:24" x14ac:dyDescent="0.2">
      <c r="V941" s="30">
        <v>421.48719360000001</v>
      </c>
      <c r="W941" s="27">
        <v>42228.712500000001</v>
      </c>
      <c r="X941" s="31">
        <v>0.57687999999994999</v>
      </c>
    </row>
    <row r="942" spans="22:24" x14ac:dyDescent="0.2">
      <c r="V942" s="30">
        <v>421.48719360000001</v>
      </c>
      <c r="W942" s="27">
        <v>42228.743055555555</v>
      </c>
      <c r="X942" s="31">
        <v>0.43251941900000002</v>
      </c>
    </row>
    <row r="943" spans="22:24" x14ac:dyDescent="0.2">
      <c r="V943" s="30">
        <v>204.43496832000002</v>
      </c>
      <c r="W943" s="27">
        <v>42228.777777777781</v>
      </c>
      <c r="X943" s="31">
        <v>0.39688799999989</v>
      </c>
    </row>
    <row r="944" spans="22:24" x14ac:dyDescent="0.2">
      <c r="V944" s="30">
        <v>204.43496832000002</v>
      </c>
      <c r="W944" s="27">
        <v>42229.020833333336</v>
      </c>
      <c r="X944" s="31">
        <v>0.28688799999989001</v>
      </c>
    </row>
    <row r="945" spans="22:24" x14ac:dyDescent="0.2">
      <c r="V945" s="30">
        <v>204.43496832000002</v>
      </c>
      <c r="W945" s="27">
        <v>42229.313888888886</v>
      </c>
      <c r="X945" s="31">
        <v>0.28688799999989001</v>
      </c>
    </row>
    <row r="946" spans="22:24" x14ac:dyDescent="0.2">
      <c r="V946" s="30">
        <v>298.74252672</v>
      </c>
      <c r="W946" s="27">
        <v>42229.417361111111</v>
      </c>
      <c r="X946" s="31">
        <v>0.66216929999999996</v>
      </c>
    </row>
    <row r="947" spans="22:24" x14ac:dyDescent="0.2">
      <c r="V947" s="30">
        <v>345.71927808000004</v>
      </c>
      <c r="W947" s="27">
        <v>42229.448611111111</v>
      </c>
      <c r="X947" s="31">
        <v>0.81957449999999998</v>
      </c>
    </row>
    <row r="948" spans="22:24" x14ac:dyDescent="0.2">
      <c r="V948" s="30">
        <v>377.05320576000003</v>
      </c>
      <c r="W948" s="27">
        <v>42229.477777777778</v>
      </c>
      <c r="X948" s="31">
        <v>0.99129599999986995</v>
      </c>
    </row>
    <row r="949" spans="22:24" x14ac:dyDescent="0.2">
      <c r="V949" s="30">
        <v>421.48719360000001</v>
      </c>
      <c r="W949" s="27">
        <v>42229.503472222219</v>
      </c>
      <c r="X949" s="31">
        <v>0.68785470000000004</v>
      </c>
    </row>
    <row r="950" spans="22:24" x14ac:dyDescent="0.2">
      <c r="V950" s="30">
        <v>196.05028608000001</v>
      </c>
      <c r="W950" s="27">
        <v>42229.513888888891</v>
      </c>
      <c r="X950" s="31">
        <v>0.39256390000000002</v>
      </c>
    </row>
    <row r="951" spans="22:24" x14ac:dyDescent="0.2">
      <c r="V951" s="30">
        <v>204.48324864000003</v>
      </c>
      <c r="W951" s="27">
        <v>42229.541666666664</v>
      </c>
      <c r="X951" s="31">
        <v>0.54167310000000002</v>
      </c>
    </row>
    <row r="952" spans="22:24" x14ac:dyDescent="0.2">
      <c r="V952" s="30">
        <v>204.43496832000002</v>
      </c>
      <c r="W952" s="27">
        <v>42229.555555555555</v>
      </c>
      <c r="X952" s="31">
        <v>0.195587999999843</v>
      </c>
    </row>
    <row r="953" spans="22:24" x14ac:dyDescent="0.2">
      <c r="V953" s="30">
        <v>510.74141184000007</v>
      </c>
      <c r="W953" s="27">
        <v>42229.612500000003</v>
      </c>
      <c r="X953" s="31">
        <v>1.4983930000000001</v>
      </c>
    </row>
    <row r="954" spans="22:24" x14ac:dyDescent="0.2">
      <c r="V954" s="30">
        <v>204.43496832000002</v>
      </c>
      <c r="W954" s="27">
        <v>42229.795138888891</v>
      </c>
      <c r="X954" s="31">
        <v>0.29688799999989002</v>
      </c>
    </row>
    <row r="955" spans="22:24" x14ac:dyDescent="0.2">
      <c r="V955" s="30">
        <v>204.43496832000002</v>
      </c>
      <c r="W955" s="27">
        <v>42230.354166666664</v>
      </c>
      <c r="X955" s="31">
        <v>0.18688799999989</v>
      </c>
    </row>
    <row r="956" spans="22:24" x14ac:dyDescent="0.2">
      <c r="V956" s="30">
        <v>298.74252672</v>
      </c>
      <c r="W956" s="27">
        <v>42230.368055555555</v>
      </c>
      <c r="X956" s="31">
        <v>0.26874789999999998</v>
      </c>
    </row>
    <row r="957" spans="22:24" x14ac:dyDescent="0.2">
      <c r="V957" s="30">
        <v>246.34228608000001</v>
      </c>
      <c r="W957" s="27">
        <v>42230.381944444445</v>
      </c>
      <c r="X957" s="31">
        <v>3.4615799999999872</v>
      </c>
    </row>
    <row r="958" spans="22:24" x14ac:dyDescent="0.2">
      <c r="V958" s="30">
        <v>246.34228608000001</v>
      </c>
      <c r="W958" s="27">
        <v>42230.381944444445</v>
      </c>
      <c r="X958" s="31">
        <v>0.11661100000000001</v>
      </c>
    </row>
    <row r="959" spans="22:24" x14ac:dyDescent="0.2">
      <c r="V959" s="30">
        <v>345.71927808000004</v>
      </c>
      <c r="W959" s="27">
        <v>42230.413194444445</v>
      </c>
      <c r="X959" s="31">
        <v>0.23616000000000001</v>
      </c>
    </row>
    <row r="960" spans="22:24" x14ac:dyDescent="0.2">
      <c r="V960" s="30">
        <v>421.32625920000004</v>
      </c>
      <c r="W960" s="27">
        <v>42230.427083333336</v>
      </c>
      <c r="X960" s="31">
        <v>15.641290000000037</v>
      </c>
    </row>
    <row r="961" spans="22:24" x14ac:dyDescent="0.2">
      <c r="V961" s="30">
        <v>272.47803264000004</v>
      </c>
      <c r="W961" s="27">
        <v>42230.447916666664</v>
      </c>
      <c r="X961" s="31">
        <v>8.1412999999999993</v>
      </c>
    </row>
    <row r="962" spans="22:24" x14ac:dyDescent="0.2">
      <c r="V962" s="30">
        <v>377.05320576000003</v>
      </c>
      <c r="W962" s="27">
        <v>42230.459722222222</v>
      </c>
      <c r="X962" s="31">
        <v>0.31666649999999202</v>
      </c>
    </row>
    <row r="963" spans="22:24" x14ac:dyDescent="0.2">
      <c r="V963" s="30">
        <v>421.48719360000001</v>
      </c>
      <c r="W963" s="27">
        <v>42230.488194444442</v>
      </c>
      <c r="X963" s="31">
        <v>0.41616289999999601</v>
      </c>
    </row>
    <row r="964" spans="22:24" x14ac:dyDescent="0.2">
      <c r="V964" s="30">
        <v>377.61647615999999</v>
      </c>
      <c r="W964" s="27">
        <v>42230.493055555555</v>
      </c>
      <c r="X964" s="31">
        <v>19.694900000000022</v>
      </c>
    </row>
    <row r="965" spans="22:24" x14ac:dyDescent="0.2">
      <c r="V965" s="30">
        <v>345.79974528000002</v>
      </c>
      <c r="W965" s="27">
        <v>42230.520833333336</v>
      </c>
      <c r="X965" s="31">
        <v>15.357380000000004</v>
      </c>
    </row>
    <row r="966" spans="22:24" x14ac:dyDescent="0.2">
      <c r="V966" s="30">
        <v>196.05028608000001</v>
      </c>
      <c r="W966" s="27">
        <v>42230.524305555555</v>
      </c>
      <c r="X966" s="31">
        <v>0.161331</v>
      </c>
    </row>
    <row r="967" spans="22:24" x14ac:dyDescent="0.2">
      <c r="V967" s="30">
        <v>295.82961408</v>
      </c>
      <c r="W967" s="27">
        <v>42230.527777777781</v>
      </c>
      <c r="X967" s="31">
        <v>0.42353000000000002</v>
      </c>
    </row>
    <row r="968" spans="22:24" x14ac:dyDescent="0.2">
      <c r="V968" s="30">
        <v>333.21467520000004</v>
      </c>
      <c r="W968" s="27">
        <v>42230.555555555555</v>
      </c>
      <c r="X968" s="31">
        <v>17.798859999999987</v>
      </c>
    </row>
    <row r="969" spans="22:24" x14ac:dyDescent="0.2">
      <c r="V969" s="30">
        <v>204.48324864000003</v>
      </c>
      <c r="W969" s="27">
        <v>42230.569444444445</v>
      </c>
      <c r="X969" s="31">
        <v>0.13418319000000001</v>
      </c>
    </row>
    <row r="970" spans="22:24" x14ac:dyDescent="0.2">
      <c r="V970" s="30">
        <v>345.71927808000004</v>
      </c>
      <c r="W970" s="27">
        <v>42230.586111111108</v>
      </c>
      <c r="X970" s="31">
        <v>0.88637410999999999</v>
      </c>
    </row>
    <row r="971" spans="22:24" x14ac:dyDescent="0.2">
      <c r="V971" s="30">
        <v>510.74141184000007</v>
      </c>
      <c r="W971" s="27">
        <v>42230.606249999997</v>
      </c>
      <c r="X971" s="31">
        <v>0.29219959999999301</v>
      </c>
    </row>
    <row r="972" spans="22:24" x14ac:dyDescent="0.2">
      <c r="V972" s="30">
        <v>196.87105152000001</v>
      </c>
      <c r="W972" s="27">
        <v>42230.614583333336</v>
      </c>
      <c r="X972" s="31">
        <v>0.121429999999993</v>
      </c>
    </row>
    <row r="973" spans="22:24" x14ac:dyDescent="0.2">
      <c r="V973" s="30">
        <v>377.05320576000003</v>
      </c>
      <c r="W973" s="27">
        <v>42230.622916666667</v>
      </c>
      <c r="X973" s="31">
        <v>1.2164131</v>
      </c>
    </row>
    <row r="974" spans="22:24" x14ac:dyDescent="0.2">
      <c r="V974" s="30">
        <v>214.42899456000004</v>
      </c>
      <c r="W974" s="27">
        <v>42230.654861111114</v>
      </c>
      <c r="X974" s="31">
        <v>0.135712</v>
      </c>
    </row>
    <row r="975" spans="22:24" x14ac:dyDescent="0.2">
      <c r="V975" s="30">
        <v>227.65780224000002</v>
      </c>
      <c r="W975" s="27">
        <v>42230.700694444444</v>
      </c>
      <c r="X975" s="31">
        <v>0.12557699999999999</v>
      </c>
    </row>
    <row r="976" spans="22:24" x14ac:dyDescent="0.2">
      <c r="V976" s="40">
        <v>246.34228608000001</v>
      </c>
      <c r="W976" s="41">
        <v>42231.378472222219</v>
      </c>
      <c r="X976" s="42">
        <v>0.1337216</v>
      </c>
    </row>
    <row r="977" spans="22:24" x14ac:dyDescent="0.2">
      <c r="V977" s="40">
        <v>196.87105152000001</v>
      </c>
      <c r="W977" s="41">
        <v>42231.385416666664</v>
      </c>
      <c r="X977" s="42">
        <v>0.12333</v>
      </c>
    </row>
    <row r="978" spans="22:24" x14ac:dyDescent="0.2">
      <c r="V978" s="40">
        <v>298.74252672</v>
      </c>
      <c r="W978" s="41">
        <v>42231.404861111114</v>
      </c>
      <c r="X978" s="42">
        <v>0.241259</v>
      </c>
    </row>
    <row r="979" spans="22:24" x14ac:dyDescent="0.2">
      <c r="V979" s="40">
        <v>272.47803264000004</v>
      </c>
      <c r="W979" s="41">
        <v>42231.430555555555</v>
      </c>
      <c r="X979" s="42">
        <v>0.93359999999980003</v>
      </c>
    </row>
    <row r="980" spans="22:24" x14ac:dyDescent="0.2">
      <c r="V980" s="40">
        <v>214.42899456000004</v>
      </c>
      <c r="W980" s="41">
        <v>42231.4375</v>
      </c>
      <c r="X980" s="42">
        <v>0.126221</v>
      </c>
    </row>
    <row r="981" spans="22:24" x14ac:dyDescent="0.2">
      <c r="V981" s="40">
        <v>345.71927808000004</v>
      </c>
      <c r="W981" s="41">
        <v>42231.4375</v>
      </c>
      <c r="X981" s="42">
        <v>0.27161769999998803</v>
      </c>
    </row>
    <row r="982" spans="22:24" x14ac:dyDescent="0.2">
      <c r="V982" s="40">
        <v>421.32625920000004</v>
      </c>
      <c r="W982" s="41">
        <v>42231.447916666664</v>
      </c>
      <c r="X982" s="42">
        <v>0.22729999999998801</v>
      </c>
    </row>
    <row r="983" spans="22:24" x14ac:dyDescent="0.2">
      <c r="V983" s="40">
        <v>421.32625920000004</v>
      </c>
      <c r="W983" s="41">
        <v>42231.447916666664</v>
      </c>
      <c r="X983" s="42">
        <v>0.19799999999987999</v>
      </c>
    </row>
    <row r="984" spans="22:24" x14ac:dyDescent="0.2">
      <c r="V984" s="40">
        <v>196.05028608000001</v>
      </c>
      <c r="W984" s="41">
        <v>42231.479166666664</v>
      </c>
      <c r="X984" s="42">
        <v>0.13158999999999699</v>
      </c>
    </row>
    <row r="985" spans="22:24" x14ac:dyDescent="0.2">
      <c r="V985" s="40">
        <v>377.05320576000003</v>
      </c>
      <c r="W985" s="41">
        <v>42231.479861111111</v>
      </c>
      <c r="X985" s="42">
        <v>0.3529399999983</v>
      </c>
    </row>
    <row r="986" spans="22:24" x14ac:dyDescent="0.2">
      <c r="V986" s="40">
        <v>227.65780224000002</v>
      </c>
      <c r="W986" s="41">
        <v>42231.496527777781</v>
      </c>
      <c r="X986" s="42">
        <v>0.13597100000000001</v>
      </c>
    </row>
    <row r="987" spans="22:24" x14ac:dyDescent="0.2">
      <c r="V987" s="40">
        <v>295.82961408</v>
      </c>
      <c r="W987" s="41">
        <v>42231.5</v>
      </c>
      <c r="X987" s="42">
        <v>0.79576999999999998</v>
      </c>
    </row>
    <row r="988" spans="22:24" x14ac:dyDescent="0.2">
      <c r="V988" s="40">
        <v>421.48719360000001</v>
      </c>
      <c r="W988" s="41">
        <v>42231.50277777778</v>
      </c>
      <c r="X988" s="42">
        <v>0.39418469999996902</v>
      </c>
    </row>
    <row r="989" spans="22:24" x14ac:dyDescent="0.2">
      <c r="V989" s="40">
        <v>204.48324864000003</v>
      </c>
      <c r="W989" s="41">
        <v>42231.510416666664</v>
      </c>
      <c r="X989" s="42">
        <v>0.13400000000000001</v>
      </c>
    </row>
    <row r="990" spans="22:24" x14ac:dyDescent="0.2">
      <c r="V990" s="40">
        <v>543.84561792</v>
      </c>
      <c r="W990" s="41">
        <v>42231.510416666664</v>
      </c>
      <c r="X990" s="42">
        <v>0.21513613000000001</v>
      </c>
    </row>
    <row r="991" spans="22:24" x14ac:dyDescent="0.2">
      <c r="V991" s="40">
        <v>545.11699968000005</v>
      </c>
      <c r="W991" s="41">
        <v>42231.520833333336</v>
      </c>
      <c r="X991" s="42">
        <v>0.27815630000000002</v>
      </c>
    </row>
    <row r="992" spans="22:24" x14ac:dyDescent="0.2">
      <c r="V992" s="40">
        <v>545.11699968000005</v>
      </c>
      <c r="W992" s="41">
        <v>42231.524305555555</v>
      </c>
      <c r="X992" s="42">
        <v>6.3317661999999997</v>
      </c>
    </row>
    <row r="993" spans="22:24" x14ac:dyDescent="0.2">
      <c r="V993" s="40">
        <v>377.61647615999999</v>
      </c>
      <c r="W993" s="41">
        <v>42231.534722222219</v>
      </c>
      <c r="X993" s="42">
        <v>0.73399999999999999</v>
      </c>
    </row>
    <row r="994" spans="22:24" x14ac:dyDescent="0.2">
      <c r="V994" s="40">
        <v>510.74141184000007</v>
      </c>
      <c r="W994" s="41">
        <v>42231.604166666664</v>
      </c>
      <c r="X994" s="42">
        <v>0.38929729999999102</v>
      </c>
    </row>
    <row r="995" spans="22:24" x14ac:dyDescent="0.2">
      <c r="V995" s="40">
        <v>543.74905727999999</v>
      </c>
      <c r="W995" s="41">
        <v>42231.631944444445</v>
      </c>
      <c r="X995" s="42">
        <v>0.15137909999999999</v>
      </c>
    </row>
    <row r="996" spans="22:24" x14ac:dyDescent="0.2">
      <c r="V996" s="40">
        <v>333.21467520000004</v>
      </c>
      <c r="W996" s="41">
        <v>42231.704861111109</v>
      </c>
      <c r="X996" s="42">
        <v>0.133212</v>
      </c>
    </row>
    <row r="997" spans="22:24" x14ac:dyDescent="0.2">
      <c r="V997" s="40">
        <v>345.79974528000002</v>
      </c>
      <c r="W997" s="41">
        <v>42231.708333333336</v>
      </c>
      <c r="X997" s="42">
        <v>0.13766</v>
      </c>
    </row>
    <row r="998" spans="22:24" x14ac:dyDescent="0.2">
      <c r="V998" s="40">
        <v>298.74252672</v>
      </c>
      <c r="W998" s="41">
        <v>42232.385416666664</v>
      </c>
      <c r="X998" s="42">
        <v>0.37221199999999999</v>
      </c>
    </row>
    <row r="999" spans="22:24" x14ac:dyDescent="0.2">
      <c r="V999" s="40">
        <v>196.05028608000001</v>
      </c>
      <c r="W999" s="41">
        <v>42232.402777777781</v>
      </c>
      <c r="X999" s="42">
        <v>1.5212332</v>
      </c>
    </row>
    <row r="1000" spans="22:24" x14ac:dyDescent="0.2">
      <c r="V1000" s="40">
        <v>246.34228608000001</v>
      </c>
      <c r="W1000" s="41">
        <v>42232.415277777778</v>
      </c>
      <c r="X1000" s="42">
        <v>0.448436</v>
      </c>
    </row>
    <row r="1001" spans="22:24" x14ac:dyDescent="0.2">
      <c r="V1001" s="40">
        <v>272.47803264000004</v>
      </c>
      <c r="W1001" s="41">
        <v>42232.427083333336</v>
      </c>
      <c r="X1001" s="42">
        <v>0.13311299999999801</v>
      </c>
    </row>
    <row r="1002" spans="22:24" x14ac:dyDescent="0.2">
      <c r="V1002" s="40">
        <v>204.48324864000003</v>
      </c>
      <c r="W1002" s="41">
        <v>42232.4375</v>
      </c>
      <c r="X1002" s="42">
        <v>0.66657319000000004</v>
      </c>
    </row>
    <row r="1003" spans="22:24" x14ac:dyDescent="0.2">
      <c r="V1003" s="40">
        <v>227.65780224000002</v>
      </c>
      <c r="W1003" s="41">
        <v>42232.445833333331</v>
      </c>
      <c r="X1003" s="42">
        <v>0.17829239999999999</v>
      </c>
    </row>
    <row r="1004" spans="22:24" x14ac:dyDescent="0.2">
      <c r="V1004" s="40">
        <v>345.79974528000002</v>
      </c>
      <c r="W1004" s="41">
        <v>42232.458333333336</v>
      </c>
      <c r="X1004" s="42">
        <v>0.38126359999999998</v>
      </c>
    </row>
    <row r="1005" spans="22:24" x14ac:dyDescent="0.2">
      <c r="V1005" s="40">
        <v>377.05320576000003</v>
      </c>
      <c r="W1005" s="41">
        <v>42232.462500000001</v>
      </c>
      <c r="X1005" s="42">
        <v>0.67455669999997203</v>
      </c>
    </row>
    <row r="1006" spans="22:24" x14ac:dyDescent="0.2">
      <c r="V1006" s="40">
        <v>196.87105152000001</v>
      </c>
      <c r="W1006" s="41">
        <v>42232.472222222219</v>
      </c>
      <c r="X1006" s="42">
        <v>0.14428530000000001</v>
      </c>
    </row>
    <row r="1007" spans="22:24" x14ac:dyDescent="0.2">
      <c r="V1007" s="40">
        <v>333.21467520000004</v>
      </c>
      <c r="W1007" s="41">
        <v>42232.493055555555</v>
      </c>
      <c r="X1007" s="42">
        <v>0.14714299999998201</v>
      </c>
    </row>
    <row r="1008" spans="22:24" x14ac:dyDescent="0.2">
      <c r="V1008" s="40">
        <v>421.48719360000001</v>
      </c>
      <c r="W1008" s="41">
        <v>42232.498611111114</v>
      </c>
      <c r="X1008" s="42">
        <v>0.41512799999993</v>
      </c>
    </row>
    <row r="1009" spans="22:24" x14ac:dyDescent="0.2">
      <c r="V1009" s="40">
        <v>295.82961408</v>
      </c>
      <c r="W1009" s="41">
        <v>42232.506944444445</v>
      </c>
      <c r="X1009" s="42">
        <v>0.13859336999999999</v>
      </c>
    </row>
    <row r="1010" spans="22:24" x14ac:dyDescent="0.2">
      <c r="V1010" s="40">
        <v>421.32625920000004</v>
      </c>
      <c r="W1010" s="41">
        <v>42232.53125</v>
      </c>
      <c r="X1010" s="42">
        <v>0.18279319999999999</v>
      </c>
    </row>
    <row r="1011" spans="22:24" x14ac:dyDescent="0.2">
      <c r="V1011" s="40">
        <v>377.61647615999999</v>
      </c>
      <c r="W1011" s="41">
        <v>42232.583333333336</v>
      </c>
      <c r="X1011" s="42">
        <v>0.28555170000000002</v>
      </c>
    </row>
    <row r="1012" spans="22:24" x14ac:dyDescent="0.2">
      <c r="V1012" s="40">
        <v>377.61647615999999</v>
      </c>
      <c r="W1012" s="41">
        <v>42232.583333333336</v>
      </c>
      <c r="X1012" s="42">
        <v>0.14971329999999999</v>
      </c>
    </row>
    <row r="1013" spans="22:24" x14ac:dyDescent="0.2">
      <c r="V1013" s="40">
        <v>510.74141184000007</v>
      </c>
      <c r="W1013" s="41">
        <v>42232.615277777775</v>
      </c>
      <c r="X1013" s="42">
        <v>1.7891558999999979</v>
      </c>
    </row>
    <row r="1014" spans="22:24" x14ac:dyDescent="0.2">
      <c r="V1014" s="40">
        <v>246.34228608000001</v>
      </c>
      <c r="W1014" s="41">
        <v>42233.354166666664</v>
      </c>
      <c r="X1014" s="42">
        <v>0.16133</v>
      </c>
    </row>
    <row r="1015" spans="22:24" x14ac:dyDescent="0.2">
      <c r="V1015" s="40">
        <v>246.34228608000001</v>
      </c>
      <c r="W1015" s="41">
        <v>42233.354166666664</v>
      </c>
      <c r="X1015" s="42">
        <v>0.12285600000000001</v>
      </c>
    </row>
    <row r="1016" spans="22:24" x14ac:dyDescent="0.2">
      <c r="V1016" s="40">
        <v>196.05028608000001</v>
      </c>
      <c r="W1016" s="41">
        <v>42233.378472222219</v>
      </c>
      <c r="X1016" s="42">
        <v>0.66913319999999998</v>
      </c>
    </row>
    <row r="1017" spans="22:24" x14ac:dyDescent="0.2">
      <c r="V1017" s="40">
        <v>227.65780224000002</v>
      </c>
      <c r="W1017" s="41">
        <v>42233.381944444445</v>
      </c>
      <c r="X1017" s="42">
        <v>0.22553000000000001</v>
      </c>
    </row>
    <row r="1018" spans="22:24" x14ac:dyDescent="0.2">
      <c r="V1018" s="40">
        <v>295.82961408</v>
      </c>
      <c r="W1018" s="41">
        <v>42233.392361111109</v>
      </c>
      <c r="X1018" s="42">
        <v>0.48119999999999702</v>
      </c>
    </row>
    <row r="1019" spans="22:24" x14ac:dyDescent="0.2">
      <c r="V1019" s="40">
        <v>214.42899456000004</v>
      </c>
      <c r="W1019" s="41">
        <v>42233.409722222219</v>
      </c>
      <c r="X1019" s="42">
        <v>0.12955999999999801</v>
      </c>
    </row>
    <row r="1020" spans="22:24" x14ac:dyDescent="0.2">
      <c r="V1020" s="40">
        <v>204.48324864000003</v>
      </c>
      <c r="W1020" s="41">
        <v>42233.416666666664</v>
      </c>
      <c r="X1020" s="42">
        <v>0.82531100000000002</v>
      </c>
    </row>
    <row r="1021" spans="22:24" x14ac:dyDescent="0.2">
      <c r="V1021" s="40">
        <v>333.21467520000004</v>
      </c>
      <c r="W1021" s="41">
        <v>42233.422222222223</v>
      </c>
      <c r="X1021" s="42">
        <v>0.13431199999999999</v>
      </c>
    </row>
    <row r="1022" spans="22:24" x14ac:dyDescent="0.2">
      <c r="V1022" s="40">
        <v>196.87105152000001</v>
      </c>
      <c r="W1022" s="41">
        <v>42233.4375</v>
      </c>
      <c r="X1022" s="42">
        <v>0.17619999999995001</v>
      </c>
    </row>
    <row r="1023" spans="22:24" x14ac:dyDescent="0.2">
      <c r="V1023" s="40">
        <v>421.32625920000004</v>
      </c>
      <c r="W1023" s="41">
        <v>42233.440972222219</v>
      </c>
      <c r="X1023" s="42">
        <v>3.6379899999999998</v>
      </c>
    </row>
    <row r="1024" spans="22:24" x14ac:dyDescent="0.2">
      <c r="V1024" s="40">
        <v>345.79974528000002</v>
      </c>
      <c r="W1024" s="41">
        <v>42233.465277777781</v>
      </c>
      <c r="X1024" s="42">
        <v>0.24922312999999999</v>
      </c>
    </row>
    <row r="1025" spans="22:24" x14ac:dyDescent="0.2">
      <c r="V1025" s="40">
        <v>272.47803264000004</v>
      </c>
      <c r="W1025" s="41">
        <v>42233.46875</v>
      </c>
      <c r="X1025" s="42">
        <v>0.12741999999998399</v>
      </c>
    </row>
    <row r="1026" spans="22:24" x14ac:dyDescent="0.2">
      <c r="V1026" s="40">
        <v>377.61647615999999</v>
      </c>
      <c r="W1026" s="41">
        <v>42233.520833333336</v>
      </c>
      <c r="X1026" s="42">
        <v>1.4834999999998999</v>
      </c>
    </row>
    <row r="1027" spans="22:24" x14ac:dyDescent="0.2">
      <c r="V1027" s="40">
        <v>510.74141184000007</v>
      </c>
      <c r="W1027" s="41">
        <v>42233.543749999997</v>
      </c>
      <c r="X1027" s="42">
        <v>0.36761699999999797</v>
      </c>
    </row>
    <row r="1028" spans="22:24" x14ac:dyDescent="0.2">
      <c r="V1028" s="40">
        <v>421.48719360000001</v>
      </c>
      <c r="W1028" s="41">
        <v>42233.62777777778</v>
      </c>
      <c r="X1028" s="42">
        <v>0.28756249999997102</v>
      </c>
    </row>
    <row r="1029" spans="22:24" x14ac:dyDescent="0.2">
      <c r="V1029" s="40">
        <v>377.05320576000003</v>
      </c>
      <c r="W1029" s="41">
        <v>42233.647916666669</v>
      </c>
      <c r="X1029" s="42">
        <v>0.31624599999998498</v>
      </c>
    </row>
    <row r="1030" spans="22:24" x14ac:dyDescent="0.2">
      <c r="V1030" s="40">
        <v>345.71927808000004</v>
      </c>
      <c r="W1030" s="41">
        <v>42233.671527777777</v>
      </c>
      <c r="X1030" s="42">
        <v>0.23599199999999801</v>
      </c>
    </row>
    <row r="1031" spans="22:24" x14ac:dyDescent="0.2">
      <c r="V1031" s="40">
        <v>345.71927808000004</v>
      </c>
      <c r="W1031" s="41">
        <v>42234.361805555556</v>
      </c>
      <c r="X1031" s="42">
        <v>0.35434960999999998</v>
      </c>
    </row>
    <row r="1032" spans="22:24" x14ac:dyDescent="0.2">
      <c r="V1032" s="40">
        <v>298.74252672</v>
      </c>
      <c r="W1032" s="41">
        <v>42234.413888888892</v>
      </c>
      <c r="X1032" s="42">
        <v>0.33737218000000002</v>
      </c>
    </row>
    <row r="1033" spans="22:24" x14ac:dyDescent="0.2">
      <c r="V1033" s="40">
        <v>227.65780224000002</v>
      </c>
      <c r="W1033" s="41">
        <v>42234.461111111108</v>
      </c>
      <c r="X1033" s="42">
        <v>1.2619999999995</v>
      </c>
    </row>
    <row r="1034" spans="22:24" x14ac:dyDescent="0.2">
      <c r="V1034" s="40">
        <v>377.05320576000003</v>
      </c>
      <c r="W1034" s="41">
        <v>42234.473611111112</v>
      </c>
      <c r="X1034" s="42">
        <v>0.37212931500000002</v>
      </c>
    </row>
    <row r="1035" spans="22:24" x14ac:dyDescent="0.2">
      <c r="V1035" s="40">
        <v>214.42899456000004</v>
      </c>
      <c r="W1035" s="41">
        <v>42234.486111111109</v>
      </c>
      <c r="X1035" s="42">
        <v>0.66722000000000004</v>
      </c>
    </row>
    <row r="1036" spans="22:24" x14ac:dyDescent="0.2">
      <c r="V1036" s="40">
        <v>421.48719360000001</v>
      </c>
      <c r="W1036" s="41">
        <v>42234.496527777781</v>
      </c>
      <c r="X1036" s="42">
        <v>0.52456599999993003</v>
      </c>
    </row>
    <row r="1037" spans="22:24" x14ac:dyDescent="0.2">
      <c r="V1037" s="40">
        <v>196.87105152000001</v>
      </c>
      <c r="W1037" s="41">
        <v>42234.515972222223</v>
      </c>
      <c r="X1037" s="42">
        <v>0.77636150000000004</v>
      </c>
    </row>
    <row r="1038" spans="22:24" x14ac:dyDescent="0.2">
      <c r="V1038" s="40">
        <v>345.79974528000002</v>
      </c>
      <c r="W1038" s="41">
        <v>42234.520833333336</v>
      </c>
      <c r="X1038" s="42">
        <v>0.81122999999999601</v>
      </c>
    </row>
    <row r="1039" spans="22:24" x14ac:dyDescent="0.2">
      <c r="V1039" s="40">
        <v>421.32625920000004</v>
      </c>
      <c r="W1039" s="41">
        <v>42234.53125</v>
      </c>
      <c r="X1039" s="42">
        <v>0.95999999999910002</v>
      </c>
    </row>
    <row r="1040" spans="22:24" x14ac:dyDescent="0.2">
      <c r="V1040" s="40">
        <v>333.21467520000004</v>
      </c>
      <c r="W1040" s="41">
        <v>42234.553472222222</v>
      </c>
      <c r="X1040" s="42">
        <v>0.58744999999999703</v>
      </c>
    </row>
    <row r="1041" spans="22:24" x14ac:dyDescent="0.2">
      <c r="V1041" s="40">
        <v>196.05028608000001</v>
      </c>
      <c r="W1041" s="41">
        <v>42234.5625</v>
      </c>
      <c r="X1041" s="42">
        <v>0.13253000000000001</v>
      </c>
    </row>
    <row r="1042" spans="22:24" x14ac:dyDescent="0.2">
      <c r="V1042" s="40">
        <v>510.74141184000007</v>
      </c>
      <c r="W1042" s="41">
        <v>42234.572916666664</v>
      </c>
      <c r="X1042" s="42">
        <v>0.47491589999999301</v>
      </c>
    </row>
    <row r="1043" spans="22:24" x14ac:dyDescent="0.2">
      <c r="V1043" s="40">
        <v>295.82961408</v>
      </c>
      <c r="W1043" s="41">
        <v>42234.586805555555</v>
      </c>
      <c r="X1043" s="42">
        <v>2.1658999999997999</v>
      </c>
    </row>
    <row r="1044" spans="22:24" x14ac:dyDescent="0.2">
      <c r="V1044" s="40">
        <v>377.61647615999999</v>
      </c>
      <c r="W1044" s="41">
        <v>42234.590277777781</v>
      </c>
      <c r="X1044" s="42">
        <v>0.26873249999999999</v>
      </c>
    </row>
    <row r="1045" spans="22:24" x14ac:dyDescent="0.2">
      <c r="V1045" s="40">
        <v>227.65780224000002</v>
      </c>
      <c r="W1045" s="41">
        <v>42234.593055555553</v>
      </c>
      <c r="X1045" s="42">
        <v>1.4349460000000001</v>
      </c>
    </row>
    <row r="1046" spans="22:24" x14ac:dyDescent="0.2">
      <c r="V1046" s="40">
        <v>204.48324864000003</v>
      </c>
      <c r="W1046" s="41">
        <v>42234.597222222219</v>
      </c>
      <c r="X1046" s="42">
        <v>2.1712500000000001</v>
      </c>
    </row>
    <row r="1047" spans="22:24" x14ac:dyDescent="0.2">
      <c r="V1047" s="40">
        <v>345.71927808000004</v>
      </c>
      <c r="W1047" s="41">
        <v>42235.34375</v>
      </c>
      <c r="X1047" s="42">
        <v>0.37275999999998</v>
      </c>
    </row>
    <row r="1048" spans="22:24" x14ac:dyDescent="0.2">
      <c r="V1048" s="40">
        <v>227.65780224000002</v>
      </c>
      <c r="W1048" s="41">
        <v>42235.385416666664</v>
      </c>
      <c r="X1048" s="42">
        <v>0.135319999999992</v>
      </c>
    </row>
    <row r="1049" spans="22:24" x14ac:dyDescent="0.2">
      <c r="V1049" s="40">
        <v>298.74252672</v>
      </c>
      <c r="W1049" s="41">
        <v>42235.395833333336</v>
      </c>
      <c r="X1049" s="42">
        <v>0.33578829999999998</v>
      </c>
    </row>
    <row r="1050" spans="22:24" x14ac:dyDescent="0.2">
      <c r="V1050" s="40">
        <v>214.42899456000004</v>
      </c>
      <c r="W1050" s="41">
        <v>42235.413194444445</v>
      </c>
      <c r="X1050" s="42">
        <v>0.122679999999993</v>
      </c>
    </row>
    <row r="1051" spans="22:24" x14ac:dyDescent="0.2">
      <c r="V1051" s="40">
        <v>345.79974528000002</v>
      </c>
      <c r="W1051" s="41">
        <v>42235.4375</v>
      </c>
      <c r="X1051" s="42">
        <v>0.19761999999999999</v>
      </c>
    </row>
    <row r="1052" spans="22:24" x14ac:dyDescent="0.2">
      <c r="V1052" s="40">
        <v>421.32625920000004</v>
      </c>
      <c r="W1052" s="41">
        <v>42235.4375</v>
      </c>
      <c r="X1052" s="42">
        <v>0.192856</v>
      </c>
    </row>
    <row r="1053" spans="22:24" x14ac:dyDescent="0.2">
      <c r="V1053" s="40">
        <v>196.87105152000001</v>
      </c>
      <c r="W1053" s="41">
        <v>42235.444444444445</v>
      </c>
      <c r="X1053" s="42">
        <v>0.1265</v>
      </c>
    </row>
    <row r="1054" spans="22:24" x14ac:dyDescent="0.2">
      <c r="V1054" s="40">
        <v>333.21467520000004</v>
      </c>
      <c r="W1054" s="41">
        <v>42235.472222222219</v>
      </c>
      <c r="X1054" s="42">
        <v>0.12589999999981999</v>
      </c>
    </row>
    <row r="1055" spans="22:24" x14ac:dyDescent="0.2">
      <c r="V1055" s="40">
        <v>377.61647615999999</v>
      </c>
      <c r="W1055" s="41">
        <v>42235.472222222219</v>
      </c>
      <c r="X1055" s="42">
        <v>0.14322199999999999</v>
      </c>
    </row>
    <row r="1056" spans="22:24" x14ac:dyDescent="0.2">
      <c r="V1056" s="40">
        <v>295.82961408</v>
      </c>
      <c r="W1056" s="41">
        <v>42235.503472222219</v>
      </c>
      <c r="X1056" s="42">
        <v>0.21553</v>
      </c>
    </row>
    <row r="1057" spans="22:24" x14ac:dyDescent="0.2">
      <c r="V1057" s="40">
        <v>421.32625920000004</v>
      </c>
      <c r="W1057" s="41">
        <v>42235.510416666664</v>
      </c>
      <c r="X1057" s="42">
        <v>0.17244200000000001</v>
      </c>
    </row>
    <row r="1058" spans="22:24" x14ac:dyDescent="0.2">
      <c r="V1058" s="40">
        <v>377.05320576000003</v>
      </c>
      <c r="W1058" s="41">
        <v>42235.522916666669</v>
      </c>
      <c r="X1058" s="42">
        <v>0.28682170000000001</v>
      </c>
    </row>
    <row r="1059" spans="22:24" x14ac:dyDescent="0.2">
      <c r="V1059" s="40">
        <v>421.48719360000001</v>
      </c>
      <c r="W1059" s="41">
        <v>42235.543749999997</v>
      </c>
      <c r="X1059" s="42">
        <v>0.43679369999998002</v>
      </c>
    </row>
    <row r="1060" spans="22:24" x14ac:dyDescent="0.2">
      <c r="V1060" s="40">
        <v>196.05028608000001</v>
      </c>
      <c r="W1060" s="41">
        <v>42235.548611111109</v>
      </c>
      <c r="X1060" s="42">
        <v>0.31919999999984</v>
      </c>
    </row>
    <row r="1061" spans="22:24" x14ac:dyDescent="0.2">
      <c r="V1061" s="40">
        <v>204.48324864000003</v>
      </c>
      <c r="W1061" s="41">
        <v>42235.590277777781</v>
      </c>
      <c r="X1061" s="42">
        <v>0.22579999999998801</v>
      </c>
    </row>
    <row r="1062" spans="22:24" x14ac:dyDescent="0.2">
      <c r="V1062" s="40">
        <v>510.74141184000007</v>
      </c>
      <c r="W1062" s="41">
        <v>42235.631249999999</v>
      </c>
      <c r="X1062" s="42">
        <v>0.54556799999998495</v>
      </c>
    </row>
    <row r="1063" spans="22:24" x14ac:dyDescent="0.2">
      <c r="V1063" s="40">
        <v>421.48719360000001</v>
      </c>
      <c r="W1063" s="41">
        <v>42236.288888888892</v>
      </c>
      <c r="X1063" s="42">
        <v>0.382989499999981</v>
      </c>
    </row>
    <row r="1064" spans="22:24" x14ac:dyDescent="0.2">
      <c r="V1064" s="40">
        <v>377.05320576000003</v>
      </c>
      <c r="W1064" s="41">
        <v>42236.306250000001</v>
      </c>
      <c r="X1064" s="42">
        <v>0.29537460999999998</v>
      </c>
    </row>
    <row r="1065" spans="22:24" x14ac:dyDescent="0.2">
      <c r="V1065" s="40">
        <v>345.71927808000004</v>
      </c>
      <c r="W1065" s="41">
        <v>42236.374305555553</v>
      </c>
      <c r="X1065" s="42">
        <v>0.35828539999999998</v>
      </c>
    </row>
    <row r="1066" spans="22:24" x14ac:dyDescent="0.2">
      <c r="V1066" s="40">
        <v>298.74252672</v>
      </c>
      <c r="W1066" s="41">
        <v>42236.405555555553</v>
      </c>
      <c r="X1066" s="42">
        <v>0.28762269999999301</v>
      </c>
    </row>
    <row r="1067" spans="22:24" x14ac:dyDescent="0.2">
      <c r="V1067" s="40">
        <v>196.05028608000001</v>
      </c>
      <c r="W1067" s="41">
        <v>42236.458333333336</v>
      </c>
      <c r="X1067" s="42">
        <v>0.12748999999999999</v>
      </c>
    </row>
    <row r="1068" spans="22:24" x14ac:dyDescent="0.2">
      <c r="V1068" s="40">
        <v>204.48324864000003</v>
      </c>
      <c r="W1068" s="41">
        <v>42236.517361111109</v>
      </c>
      <c r="X1068" s="42">
        <v>0.49899999999993999</v>
      </c>
    </row>
    <row r="1069" spans="22:24" x14ac:dyDescent="0.2">
      <c r="V1069" s="40">
        <v>196.05028608000001</v>
      </c>
      <c r="W1069" s="41">
        <v>42237.479166666664</v>
      </c>
      <c r="X1069" s="42">
        <v>0.44519999999999699</v>
      </c>
    </row>
    <row r="1070" spans="22:24" x14ac:dyDescent="0.2">
      <c r="V1070" s="40">
        <v>204.48324864000003</v>
      </c>
      <c r="W1070" s="41">
        <v>42237.545138888891</v>
      </c>
      <c r="X1070" s="42">
        <v>0.49</v>
      </c>
    </row>
    <row r="1071" spans="22:24" x14ac:dyDescent="0.2">
      <c r="V1071" s="40">
        <v>196.05028608000001</v>
      </c>
      <c r="W1071" s="41">
        <v>42238.465277777781</v>
      </c>
      <c r="X1071" s="42">
        <v>1.3154999999999</v>
      </c>
    </row>
    <row r="1072" spans="22:24" x14ac:dyDescent="0.2">
      <c r="V1072" s="40">
        <v>204.48324864000003</v>
      </c>
      <c r="W1072" s="41">
        <v>42238.527777777781</v>
      </c>
      <c r="X1072" s="42">
        <v>0.15783</v>
      </c>
    </row>
    <row r="1073" spans="22:24" x14ac:dyDescent="0.2">
      <c r="V1073" s="40">
        <v>196.05028608000001</v>
      </c>
      <c r="W1073" s="41">
        <v>42239.475694444445</v>
      </c>
      <c r="X1073" s="42">
        <v>0.81552400000000003</v>
      </c>
    </row>
    <row r="1074" spans="22:24" x14ac:dyDescent="0.2">
      <c r="V1074" s="40">
        <v>204.48324864000003</v>
      </c>
      <c r="W1074" s="41">
        <v>42239.527777777781</v>
      </c>
      <c r="X1074" s="42">
        <v>0.532385</v>
      </c>
    </row>
    <row r="1075" spans="22:24" x14ac:dyDescent="0.2">
      <c r="V1075" s="40" t="s">
        <v>41</v>
      </c>
      <c r="W1075" s="41">
        <v>42240.442361111112</v>
      </c>
      <c r="X1075" s="42">
        <v>0.28713583999999998</v>
      </c>
    </row>
    <row r="1076" spans="22:24" x14ac:dyDescent="0.2">
      <c r="V1076" s="40">
        <v>196.05028608000001</v>
      </c>
      <c r="W1076" s="41">
        <v>42240.46875</v>
      </c>
      <c r="X1076" s="42">
        <v>0.13862999999999001</v>
      </c>
    </row>
    <row r="1077" spans="22:24" x14ac:dyDescent="0.2">
      <c r="V1077" s="40">
        <v>272.47803264000004</v>
      </c>
      <c r="W1077" s="41">
        <v>42240.487500000003</v>
      </c>
      <c r="X1077" s="42">
        <v>0.12282999999999999</v>
      </c>
    </row>
    <row r="1078" spans="22:24" x14ac:dyDescent="0.2">
      <c r="V1078" s="40">
        <v>272.47803264000004</v>
      </c>
      <c r="W1078" s="41">
        <v>42240.487500000003</v>
      </c>
      <c r="X1078" s="42">
        <v>0.12385599999999999</v>
      </c>
    </row>
    <row r="1079" spans="22:24" x14ac:dyDescent="0.2">
      <c r="V1079" s="40">
        <v>345.79974528000002</v>
      </c>
      <c r="W1079" s="41">
        <v>42240.495138888888</v>
      </c>
      <c r="X1079" s="42">
        <v>0.14627190000000001</v>
      </c>
    </row>
    <row r="1080" spans="22:24" x14ac:dyDescent="0.2">
      <c r="V1080" s="40">
        <v>377.61647615999999</v>
      </c>
      <c r="W1080" s="41">
        <v>42240.511111111111</v>
      </c>
      <c r="X1080" s="42">
        <v>0.13600000000000001</v>
      </c>
    </row>
    <row r="1081" spans="22:24" x14ac:dyDescent="0.2">
      <c r="V1081" s="40">
        <v>204.48324864000003</v>
      </c>
      <c r="W1081" s="41">
        <v>42240.520833333336</v>
      </c>
      <c r="X1081" s="42">
        <v>0.13433</v>
      </c>
    </row>
    <row r="1082" spans="22:24" x14ac:dyDescent="0.2">
      <c r="V1082" s="40">
        <v>333.21467520000004</v>
      </c>
      <c r="W1082" s="41">
        <v>42240.529166666667</v>
      </c>
      <c r="X1082" s="42">
        <v>0.41974499999999998</v>
      </c>
    </row>
    <row r="1083" spans="22:24" x14ac:dyDescent="0.2">
      <c r="V1083" s="40">
        <v>246.34228608000001</v>
      </c>
      <c r="W1083" s="41">
        <v>42240.532638888886</v>
      </c>
      <c r="X1083" s="42">
        <v>0.28000000000000003</v>
      </c>
    </row>
    <row r="1084" spans="22:24" x14ac:dyDescent="0.2">
      <c r="V1084" s="40">
        <v>421.32625920000004</v>
      </c>
      <c r="W1084" s="41">
        <v>42240.542361111111</v>
      </c>
      <c r="X1084" s="42">
        <v>0.14959999999998</v>
      </c>
    </row>
    <row r="1085" spans="22:24" x14ac:dyDescent="0.2">
      <c r="V1085" s="40" t="s">
        <v>41</v>
      </c>
      <c r="W1085" s="41">
        <v>42240.548611111109</v>
      </c>
      <c r="X1085" s="42">
        <v>0.25476999999976002</v>
      </c>
    </row>
    <row r="1086" spans="22:24" x14ac:dyDescent="0.2">
      <c r="V1086" s="40">
        <v>295.82961408</v>
      </c>
      <c r="W1086" s="41">
        <v>42240.560416666667</v>
      </c>
      <c r="X1086" s="42">
        <v>0.14499999999999999</v>
      </c>
    </row>
    <row r="1087" spans="22:24" x14ac:dyDescent="0.2">
      <c r="V1087" s="40" t="s">
        <v>41</v>
      </c>
      <c r="W1087" s="41">
        <v>42240.579861111109</v>
      </c>
      <c r="X1087" s="42">
        <v>0.792793999999994</v>
      </c>
    </row>
    <row r="1088" spans="22:24" x14ac:dyDescent="0.2">
      <c r="V1088" s="40">
        <v>227.65780224000002</v>
      </c>
      <c r="W1088" s="41">
        <v>42240.588194444441</v>
      </c>
      <c r="X1088" s="42">
        <v>0.141399999999994</v>
      </c>
    </row>
    <row r="1089" spans="22:24" x14ac:dyDescent="0.2">
      <c r="V1089" s="40">
        <v>214.42899456000004</v>
      </c>
      <c r="W1089" s="41">
        <v>42240.625</v>
      </c>
      <c r="X1089" s="42">
        <v>0.17125000000000001</v>
      </c>
    </row>
    <row r="1090" spans="22:24" x14ac:dyDescent="0.2">
      <c r="V1090" s="40" t="s">
        <v>41</v>
      </c>
      <c r="W1090" s="41">
        <v>42240.631944444445</v>
      </c>
      <c r="X1090" s="42">
        <v>0.28989799999999999</v>
      </c>
    </row>
    <row r="1091" spans="22:24" x14ac:dyDescent="0.2">
      <c r="V1091" s="40">
        <v>196.87105152000001</v>
      </c>
      <c r="W1091" s="41">
        <v>42240.661805555559</v>
      </c>
      <c r="X1091" s="42">
        <v>0.55400000000000005</v>
      </c>
    </row>
    <row r="1092" spans="22:24" x14ac:dyDescent="0.2">
      <c r="V1092" s="40" t="s">
        <v>41</v>
      </c>
      <c r="W1092" s="41">
        <v>42240.6875</v>
      </c>
      <c r="X1092" s="42">
        <v>0.32438589999997902</v>
      </c>
    </row>
    <row r="1093" spans="22:24" x14ac:dyDescent="0.2">
      <c r="V1093" s="40">
        <v>272.47803264000004</v>
      </c>
      <c r="W1093" s="41">
        <v>42241.430555555555</v>
      </c>
      <c r="X1093" s="42">
        <v>0.76419999999999699</v>
      </c>
    </row>
    <row r="1094" spans="22:24" x14ac:dyDescent="0.2">
      <c r="V1094" s="40">
        <v>196.05028608000001</v>
      </c>
      <c r="W1094" s="41">
        <v>42241.434027777781</v>
      </c>
      <c r="X1094" s="42">
        <v>0.25839999999999402</v>
      </c>
    </row>
    <row r="1095" spans="22:24" x14ac:dyDescent="0.2">
      <c r="V1095" s="40">
        <v>272.47803264000004</v>
      </c>
      <c r="W1095" s="41">
        <v>42241.446527777778</v>
      </c>
      <c r="X1095" s="42">
        <v>0.12975</v>
      </c>
    </row>
    <row r="1096" spans="22:24" x14ac:dyDescent="0.2">
      <c r="V1096" s="40">
        <v>345.79974528000002</v>
      </c>
      <c r="W1096" s="41">
        <v>42241.456944444442</v>
      </c>
      <c r="X1096" s="42">
        <v>0.13250000000000001</v>
      </c>
    </row>
    <row r="1097" spans="22:24" x14ac:dyDescent="0.2">
      <c r="V1097" s="40">
        <v>345.79974528000002</v>
      </c>
      <c r="W1097" s="41">
        <v>42241.456944444442</v>
      </c>
      <c r="X1097" s="42">
        <v>0.12548100000000001</v>
      </c>
    </row>
    <row r="1098" spans="22:24" x14ac:dyDescent="0.2">
      <c r="V1098" s="40" t="s">
        <v>41</v>
      </c>
      <c r="W1098" s="41">
        <v>42241.46875</v>
      </c>
      <c r="X1098" s="42">
        <v>0.2939639999998</v>
      </c>
    </row>
    <row r="1099" spans="22:24" x14ac:dyDescent="0.2">
      <c r="V1099" s="40">
        <v>421.32625920000004</v>
      </c>
      <c r="W1099" s="41">
        <v>42241.479166666664</v>
      </c>
      <c r="X1099" s="42">
        <v>0.14136099999999999</v>
      </c>
    </row>
    <row r="1100" spans="22:24" x14ac:dyDescent="0.2">
      <c r="V1100" s="40">
        <v>246.34228608000001</v>
      </c>
      <c r="W1100" s="41">
        <v>42241.479861111111</v>
      </c>
      <c r="X1100" s="42">
        <v>0.35239999999999999</v>
      </c>
    </row>
    <row r="1101" spans="22:24" x14ac:dyDescent="0.2">
      <c r="V1101" s="40">
        <v>204.48324864000003</v>
      </c>
      <c r="W1101" s="41">
        <v>42241.482638888891</v>
      </c>
      <c r="X1101" s="42">
        <v>2.1789999999999998</v>
      </c>
    </row>
    <row r="1102" spans="22:24" x14ac:dyDescent="0.2">
      <c r="V1102" s="40">
        <v>333.21467520000004</v>
      </c>
      <c r="W1102" s="41">
        <v>42241.490972222222</v>
      </c>
      <c r="X1102" s="42">
        <v>0.128274</v>
      </c>
    </row>
    <row r="1103" spans="22:24" x14ac:dyDescent="0.2">
      <c r="V1103" s="40">
        <v>227.65780224000002</v>
      </c>
      <c r="W1103" s="41">
        <v>42241.507638888892</v>
      </c>
      <c r="X1103" s="42">
        <v>0.159989999999991</v>
      </c>
    </row>
    <row r="1104" spans="22:24" x14ac:dyDescent="0.2">
      <c r="V1104" s="40">
        <v>377.61647615999999</v>
      </c>
      <c r="W1104" s="41">
        <v>42241.508333333331</v>
      </c>
      <c r="X1104" s="42">
        <v>0.47282220000000003</v>
      </c>
    </row>
    <row r="1105" spans="22:24" x14ac:dyDescent="0.2">
      <c r="V1105" s="40">
        <v>295.82961408</v>
      </c>
      <c r="W1105" s="41">
        <v>42241.522916666669</v>
      </c>
      <c r="X1105" s="42">
        <v>0.34739999999998</v>
      </c>
    </row>
    <row r="1106" spans="22:24" x14ac:dyDescent="0.2">
      <c r="V1106" s="40">
        <v>214.42899456000004</v>
      </c>
      <c r="W1106" s="41">
        <v>42241.537499999999</v>
      </c>
      <c r="X1106" s="42">
        <v>0.186971</v>
      </c>
    </row>
    <row r="1107" spans="22:24" x14ac:dyDescent="0.2">
      <c r="V1107" s="40">
        <v>227.62561536000001</v>
      </c>
      <c r="W1107" s="41">
        <v>42241.552083333336</v>
      </c>
      <c r="X1107" s="42">
        <v>0.31719999999999698</v>
      </c>
    </row>
    <row r="1108" spans="22:24" x14ac:dyDescent="0.2">
      <c r="V1108" s="40">
        <v>196.87105152000001</v>
      </c>
      <c r="W1108" s="41">
        <v>42241.569444444445</v>
      </c>
      <c r="X1108" s="42">
        <v>0.12849999999998499</v>
      </c>
    </row>
    <row r="1109" spans="22:24" x14ac:dyDescent="0.2">
      <c r="V1109" s="40" t="s">
        <v>41</v>
      </c>
      <c r="W1109" s="41">
        <v>42241.569444444445</v>
      </c>
      <c r="X1109" s="42">
        <v>0.69599999999950002</v>
      </c>
    </row>
    <row r="1110" spans="22:24" x14ac:dyDescent="0.2">
      <c r="V1110" s="40" t="s">
        <v>41</v>
      </c>
      <c r="W1110" s="41">
        <v>42241.569444444445</v>
      </c>
      <c r="X1110" s="42">
        <v>0.67479999999995999</v>
      </c>
    </row>
    <row r="1111" spans="22:24" x14ac:dyDescent="0.2">
      <c r="V1111" s="40" t="s">
        <v>41</v>
      </c>
      <c r="W1111" s="41">
        <v>42241.600694444445</v>
      </c>
      <c r="X1111" s="42">
        <v>0.36377499999988</v>
      </c>
    </row>
    <row r="1112" spans="22:24" x14ac:dyDescent="0.2">
      <c r="V1112" s="40" t="s">
        <v>41</v>
      </c>
      <c r="W1112" s="41">
        <v>42241.645833333336</v>
      </c>
      <c r="X1112" s="42">
        <v>0.29562100000000002</v>
      </c>
    </row>
    <row r="1113" spans="22:24" x14ac:dyDescent="0.2">
      <c r="V1113" s="40" t="s">
        <v>41</v>
      </c>
      <c r="W1113" s="41">
        <v>42241.680555555555</v>
      </c>
      <c r="X1113" s="42">
        <v>0.311693</v>
      </c>
    </row>
    <row r="1114" spans="22:24" x14ac:dyDescent="0.2">
      <c r="V1114" s="40">
        <v>246.34228608000001</v>
      </c>
      <c r="W1114" s="41">
        <v>42242.379166666666</v>
      </c>
      <c r="X1114" s="42">
        <v>0.12639311</v>
      </c>
    </row>
    <row r="1115" spans="22:24" x14ac:dyDescent="0.2">
      <c r="V1115" s="40">
        <v>295.82961408</v>
      </c>
      <c r="W1115" s="41">
        <v>42242.40625</v>
      </c>
      <c r="X1115" s="42">
        <v>0.31119999999999698</v>
      </c>
    </row>
    <row r="1116" spans="22:24" x14ac:dyDescent="0.2">
      <c r="V1116" s="40">
        <v>227.65780224000002</v>
      </c>
      <c r="W1116" s="41">
        <v>42242.411805555559</v>
      </c>
      <c r="X1116" s="42">
        <v>0.89731899999999998</v>
      </c>
    </row>
    <row r="1117" spans="22:24" x14ac:dyDescent="0.2">
      <c r="V1117" s="40" t="s">
        <v>41</v>
      </c>
      <c r="W1117" s="41">
        <v>42242.420138888891</v>
      </c>
      <c r="X1117" s="42">
        <v>0.34824929999999599</v>
      </c>
    </row>
    <row r="1118" spans="22:24" x14ac:dyDescent="0.2">
      <c r="V1118" s="40">
        <v>421.32625920000004</v>
      </c>
      <c r="W1118" s="41">
        <v>42242.439583333333</v>
      </c>
      <c r="X1118" s="42">
        <v>0.142999999997</v>
      </c>
    </row>
    <row r="1119" spans="22:24" x14ac:dyDescent="0.2">
      <c r="V1119" s="40">
        <v>196.05028608000001</v>
      </c>
      <c r="W1119" s="41">
        <v>42242.440972222219</v>
      </c>
      <c r="X1119" s="42">
        <v>0.66239999999999999</v>
      </c>
    </row>
    <row r="1120" spans="22:24" x14ac:dyDescent="0.2">
      <c r="V1120" s="40">
        <v>214.42899456000004</v>
      </c>
      <c r="W1120" s="41">
        <v>42242.442361111112</v>
      </c>
      <c r="X1120" s="42">
        <v>0.51291310000000001</v>
      </c>
    </row>
    <row r="1121" spans="22:24" x14ac:dyDescent="0.2">
      <c r="V1121" s="40">
        <v>345.79974528000002</v>
      </c>
      <c r="W1121" s="41">
        <v>42242.465277777781</v>
      </c>
      <c r="X1121" s="42">
        <v>0.121936</v>
      </c>
    </row>
    <row r="1122" spans="22:24" x14ac:dyDescent="0.2">
      <c r="V1122" s="40">
        <v>345.79974528000002</v>
      </c>
      <c r="W1122" s="41">
        <v>42242.465277777781</v>
      </c>
      <c r="X1122" s="42">
        <v>0.12742310000000001</v>
      </c>
    </row>
    <row r="1123" spans="22:24" x14ac:dyDescent="0.2">
      <c r="V1123" s="40">
        <v>377.61647615999999</v>
      </c>
      <c r="W1123" s="41">
        <v>42242.47152777778</v>
      </c>
      <c r="X1123" s="42">
        <v>0.13291330000000001</v>
      </c>
    </row>
    <row r="1124" spans="22:24" x14ac:dyDescent="0.2">
      <c r="V1124" s="40">
        <v>204.48324864000003</v>
      </c>
      <c r="W1124" s="41">
        <v>42242.472222222219</v>
      </c>
      <c r="X1124" s="42">
        <v>0.56741399999999997</v>
      </c>
    </row>
    <row r="1125" spans="22:24" x14ac:dyDescent="0.2">
      <c r="V1125" s="40">
        <v>196.87105152000001</v>
      </c>
      <c r="W1125" s="41">
        <v>42242.479166666664</v>
      </c>
      <c r="X1125" s="42">
        <v>0.34996999999995998</v>
      </c>
    </row>
    <row r="1126" spans="22:24" x14ac:dyDescent="0.2">
      <c r="V1126" s="40">
        <v>333.21467520000004</v>
      </c>
      <c r="W1126" s="41">
        <v>42242.507638888892</v>
      </c>
      <c r="X1126" s="42">
        <v>0.124913</v>
      </c>
    </row>
    <row r="1127" spans="22:24" x14ac:dyDescent="0.2">
      <c r="V1127" s="40">
        <v>295.82961408</v>
      </c>
      <c r="W1127" s="41">
        <v>42242.540277777778</v>
      </c>
      <c r="X1127" s="42">
        <v>0.29254760000000002</v>
      </c>
    </row>
    <row r="1128" spans="22:24" x14ac:dyDescent="0.2">
      <c r="V1128" s="40" t="s">
        <v>41</v>
      </c>
      <c r="W1128" s="41">
        <v>42242.541666666664</v>
      </c>
      <c r="X1128" s="42">
        <v>0.31695899999992</v>
      </c>
    </row>
    <row r="1129" spans="22:24" x14ac:dyDescent="0.2">
      <c r="V1129" s="40" t="s">
        <v>41</v>
      </c>
      <c r="W1129" s="41">
        <v>42242.5625</v>
      </c>
      <c r="X1129" s="42">
        <v>0.34568399999989002</v>
      </c>
    </row>
    <row r="1130" spans="22:24" x14ac:dyDescent="0.2">
      <c r="V1130" s="40" t="s">
        <v>41</v>
      </c>
      <c r="W1130" s="41">
        <v>42242.618055555555</v>
      </c>
      <c r="X1130" s="42">
        <v>1.4291945100000001</v>
      </c>
    </row>
    <row r="1131" spans="22:24" x14ac:dyDescent="0.2">
      <c r="V1131" s="40" t="s">
        <v>41</v>
      </c>
      <c r="W1131" s="41">
        <v>42242.645833333336</v>
      </c>
      <c r="X1131" s="42">
        <v>1.5475655999999727</v>
      </c>
    </row>
    <row r="1132" spans="22:24" x14ac:dyDescent="0.2">
      <c r="V1132" s="40" t="s">
        <v>41</v>
      </c>
      <c r="W1132" s="41">
        <v>42243.440972222219</v>
      </c>
      <c r="X1132" s="42">
        <v>1.2121794100000001</v>
      </c>
    </row>
    <row r="1133" spans="22:24" x14ac:dyDescent="0.2">
      <c r="V1133" s="40">
        <v>227.65780224000002</v>
      </c>
      <c r="W1133" s="41">
        <v>42243.444444444445</v>
      </c>
      <c r="X1133" s="42">
        <v>2.3646929999999995</v>
      </c>
    </row>
    <row r="1134" spans="22:24" x14ac:dyDescent="0.2">
      <c r="V1134" s="40">
        <v>227.65780224000002</v>
      </c>
      <c r="W1134" s="41">
        <v>42243.444444444445</v>
      </c>
      <c r="X1134" s="42">
        <v>3.3882232999999999</v>
      </c>
    </row>
    <row r="1135" spans="22:24" x14ac:dyDescent="0.2">
      <c r="V1135" s="40">
        <v>345.79974528000002</v>
      </c>
      <c r="W1135" s="41">
        <v>42243.451388888891</v>
      </c>
      <c r="X1135" s="42">
        <v>1.139773000000001</v>
      </c>
    </row>
    <row r="1136" spans="22:24" x14ac:dyDescent="0.2">
      <c r="V1136" s="40">
        <v>196.05028608000001</v>
      </c>
      <c r="W1136" s="41">
        <v>42243.46875</v>
      </c>
      <c r="X1136" s="42">
        <v>22.373000000000001</v>
      </c>
    </row>
    <row r="1137" spans="22:24" x14ac:dyDescent="0.2">
      <c r="V1137" s="40">
        <v>421.32625920000004</v>
      </c>
      <c r="W1137" s="41">
        <v>42243.486111111109</v>
      </c>
      <c r="X1137" s="42">
        <v>0.14184322999999999</v>
      </c>
    </row>
    <row r="1138" spans="22:24" x14ac:dyDescent="0.2">
      <c r="V1138" s="40">
        <v>333.21467520000004</v>
      </c>
      <c r="W1138" s="41">
        <v>42243.486805555556</v>
      </c>
      <c r="X1138" s="42">
        <v>11.97465300000002</v>
      </c>
    </row>
    <row r="1139" spans="22:24" x14ac:dyDescent="0.2">
      <c r="V1139" s="40">
        <v>196.87105152000001</v>
      </c>
      <c r="W1139" s="41">
        <v>42243.510416666664</v>
      </c>
      <c r="X1139" s="42">
        <v>94.855900000000005</v>
      </c>
    </row>
    <row r="1140" spans="22:24" x14ac:dyDescent="0.2">
      <c r="V1140" s="40">
        <v>295.82961408</v>
      </c>
      <c r="W1140" s="41">
        <v>42243.519444444442</v>
      </c>
      <c r="X1140" s="42">
        <v>0.26986312000000001</v>
      </c>
    </row>
    <row r="1141" spans="22:24" x14ac:dyDescent="0.2">
      <c r="V1141" s="40">
        <v>377.61647615999999</v>
      </c>
      <c r="W1141" s="41">
        <v>42243.522222222222</v>
      </c>
      <c r="X1141" s="42">
        <v>0.22329999999960001</v>
      </c>
    </row>
    <row r="1142" spans="22:24" x14ac:dyDescent="0.2">
      <c r="V1142" s="40">
        <v>204.48324864000003</v>
      </c>
      <c r="W1142" s="41">
        <v>42243.552083333336</v>
      </c>
      <c r="X1142" s="42">
        <v>17.172509999999981</v>
      </c>
    </row>
    <row r="1143" spans="22:24" x14ac:dyDescent="0.2">
      <c r="V1143" s="40" t="s">
        <v>41</v>
      </c>
      <c r="W1143" s="41">
        <v>42243.552083333336</v>
      </c>
      <c r="X1143" s="42">
        <v>0.72593189999996699</v>
      </c>
    </row>
    <row r="1144" spans="22:24" x14ac:dyDescent="0.2">
      <c r="V1144" s="40">
        <v>246.34228608000001</v>
      </c>
      <c r="W1144" s="41">
        <v>42243.559027777781</v>
      </c>
      <c r="X1144" s="42">
        <v>1.1281429999999819</v>
      </c>
    </row>
    <row r="1145" spans="22:24" x14ac:dyDescent="0.2">
      <c r="V1145" s="40" t="s">
        <v>41</v>
      </c>
      <c r="W1145" s="41">
        <v>42243.579861111109</v>
      </c>
      <c r="X1145" s="42">
        <v>0.66512916</v>
      </c>
    </row>
    <row r="1146" spans="22:24" x14ac:dyDescent="0.2">
      <c r="V1146" s="40" t="s">
        <v>41</v>
      </c>
      <c r="W1146" s="41">
        <v>42243.618055555555</v>
      </c>
      <c r="X1146" s="42">
        <v>0.34117399999999898</v>
      </c>
    </row>
    <row r="1147" spans="22:24" x14ac:dyDescent="0.2">
      <c r="V1147" s="40" t="s">
        <v>41</v>
      </c>
      <c r="W1147" s="41">
        <v>42243.618055555555</v>
      </c>
      <c r="X1147" s="42">
        <v>0.24346200000000001</v>
      </c>
    </row>
    <row r="1148" spans="22:24" x14ac:dyDescent="0.2">
      <c r="V1148" s="40" t="s">
        <v>41</v>
      </c>
      <c r="W1148" s="41">
        <v>42243.652777777781</v>
      </c>
      <c r="X1148" s="42">
        <v>1.5636149999999001</v>
      </c>
    </row>
    <row r="1149" spans="22:24" x14ac:dyDescent="0.2">
      <c r="V1149" s="40" t="s">
        <v>41</v>
      </c>
      <c r="W1149" s="41">
        <v>42244.434027777781</v>
      </c>
      <c r="X1149" s="42">
        <v>1.8729960000000001</v>
      </c>
    </row>
    <row r="1150" spans="22:24" x14ac:dyDescent="0.2">
      <c r="V1150" s="40">
        <v>196.05028608000001</v>
      </c>
      <c r="W1150" s="41">
        <v>42244.444444444445</v>
      </c>
      <c r="X1150" s="42">
        <v>1.8882099999999999</v>
      </c>
    </row>
    <row r="1151" spans="22:24" x14ac:dyDescent="0.2">
      <c r="V1151" s="40">
        <v>204.48324864000003</v>
      </c>
      <c r="W1151" s="41">
        <v>42244.482638888891</v>
      </c>
      <c r="X1151" s="42">
        <v>7.1559100000000031</v>
      </c>
    </row>
    <row r="1152" spans="22:24" x14ac:dyDescent="0.2">
      <c r="V1152" s="40" t="s">
        <v>41</v>
      </c>
      <c r="W1152" s="41">
        <v>42244.583333333336</v>
      </c>
      <c r="X1152" s="42">
        <v>0.42188835000000002</v>
      </c>
    </row>
    <row r="1153" spans="22:24" x14ac:dyDescent="0.2">
      <c r="V1153" s="40" t="s">
        <v>41</v>
      </c>
      <c r="W1153" s="41">
        <v>42244.583333333336</v>
      </c>
      <c r="X1153" s="42">
        <v>0.42369600000000002</v>
      </c>
    </row>
    <row r="1154" spans="22:24" x14ac:dyDescent="0.2">
      <c r="V1154" s="40" t="s">
        <v>41</v>
      </c>
      <c r="W1154" s="41">
        <v>42244.614583333336</v>
      </c>
      <c r="X1154" s="42">
        <v>0.38355099999999998</v>
      </c>
    </row>
    <row r="1155" spans="22:24" x14ac:dyDescent="0.2">
      <c r="V1155" s="40" t="s">
        <v>41</v>
      </c>
      <c r="W1155" s="41">
        <v>42244.649305555555</v>
      </c>
      <c r="X1155" s="42">
        <v>1.2851971</v>
      </c>
    </row>
    <row r="1156" spans="22:24" x14ac:dyDescent="0.2">
      <c r="V1156" s="40" t="s">
        <v>41</v>
      </c>
      <c r="W1156" s="41">
        <v>42244.684027777781</v>
      </c>
      <c r="X1156" s="42">
        <v>38.339324499999989</v>
      </c>
    </row>
    <row r="1157" spans="22:24" x14ac:dyDescent="0.2">
      <c r="V1157" s="40">
        <v>196.05028608000001</v>
      </c>
      <c r="W1157" s="41">
        <v>42246.461805555555</v>
      </c>
      <c r="X1157" s="42">
        <v>0.14999999999991001</v>
      </c>
    </row>
    <row r="1158" spans="22:24" x14ac:dyDescent="0.2">
      <c r="V1158" s="40">
        <v>204.48324864000003</v>
      </c>
      <c r="W1158" s="41">
        <v>42246.496527777781</v>
      </c>
      <c r="X1158" s="42">
        <v>1.1475599999999977</v>
      </c>
    </row>
    <row r="1159" spans="22:24" x14ac:dyDescent="0.2">
      <c r="V1159" s="40">
        <v>196.05028608000001</v>
      </c>
      <c r="W1159" s="41">
        <v>42247.427083333336</v>
      </c>
      <c r="X1159" s="42">
        <v>0.59861500000000001</v>
      </c>
    </row>
    <row r="1160" spans="22:24" x14ac:dyDescent="0.2">
      <c r="V1160" s="40">
        <v>204.48324864000003</v>
      </c>
      <c r="W1160" s="41">
        <v>42247.458333333336</v>
      </c>
      <c r="X1160" s="42">
        <v>0.136769</v>
      </c>
    </row>
    <row r="1161" spans="22:24" x14ac:dyDescent="0.2">
      <c r="V1161" s="40">
        <v>298.53331200000002</v>
      </c>
      <c r="W1161" s="41">
        <v>42247.708333333336</v>
      </c>
      <c r="X1161" s="42">
        <v>0.13100000000000001</v>
      </c>
    </row>
    <row r="1162" spans="22:24" x14ac:dyDescent="0.2">
      <c r="V1162" s="40">
        <v>196.05028608000001</v>
      </c>
      <c r="W1162" s="41">
        <v>42248.434027777781</v>
      </c>
      <c r="X1162" s="42">
        <v>0.17471329999999999</v>
      </c>
    </row>
    <row r="1163" spans="22:24" x14ac:dyDescent="0.2">
      <c r="V1163" s="40">
        <v>204.48324864000003</v>
      </c>
      <c r="W1163" s="41">
        <v>42248.472222222219</v>
      </c>
      <c r="X1163" s="42">
        <v>3.5945431000000001</v>
      </c>
    </row>
    <row r="1164" spans="22:24" x14ac:dyDescent="0.2">
      <c r="V1164" s="40">
        <v>420.92392320000005</v>
      </c>
      <c r="W1164" s="41">
        <v>42248.677083333336</v>
      </c>
      <c r="X1164" s="42"/>
    </row>
    <row r="1165" spans="22:24" x14ac:dyDescent="0.2">
      <c r="V1165" s="40">
        <v>196.05028608000001</v>
      </c>
      <c r="W1165" s="41">
        <v>42249.475694444445</v>
      </c>
      <c r="X1165" s="42">
        <v>0.14666211000000001</v>
      </c>
    </row>
    <row r="1166" spans="22:24" x14ac:dyDescent="0.2">
      <c r="V1166" s="40">
        <v>204.48324864000003</v>
      </c>
      <c r="W1166" s="41">
        <v>42249.510416666664</v>
      </c>
      <c r="X1166" s="42">
        <v>0.14226199999998801</v>
      </c>
    </row>
    <row r="1167" spans="22:24" x14ac:dyDescent="0.2">
      <c r="V1167" s="40">
        <v>204.48324864000003</v>
      </c>
      <c r="W1167" s="41">
        <v>42252.395833333336</v>
      </c>
      <c r="X1167" s="42">
        <v>0.59171300000000004</v>
      </c>
    </row>
    <row r="1168" spans="22:24" x14ac:dyDescent="0.2">
      <c r="V1168" s="40">
        <v>196.05028608000001</v>
      </c>
      <c r="W1168" s="41">
        <v>42252.420138888891</v>
      </c>
      <c r="X1168" s="42">
        <v>0.14524999999999999</v>
      </c>
    </row>
    <row r="1169" spans="22:24" x14ac:dyDescent="0.2">
      <c r="V1169" s="40">
        <v>204.48324864000003</v>
      </c>
      <c r="W1169" s="41">
        <v>42253.368055555555</v>
      </c>
      <c r="X1169" s="42">
        <v>54.892699999999998</v>
      </c>
    </row>
    <row r="1170" spans="22:24" x14ac:dyDescent="0.2">
      <c r="V1170" s="40">
        <v>196.05028608000001</v>
      </c>
      <c r="W1170" s="41">
        <v>42253.40625</v>
      </c>
      <c r="X1170" s="42">
        <v>6.5733100000000002</v>
      </c>
    </row>
    <row r="1171" spans="22:24" x14ac:dyDescent="0.2">
      <c r="V1171" s="40">
        <v>196.05028608000001</v>
      </c>
      <c r="W1171" s="41">
        <v>42254.444444444445</v>
      </c>
      <c r="X1171" s="42">
        <v>0.1743411</v>
      </c>
    </row>
    <row r="1172" spans="22:24" x14ac:dyDescent="0.2">
      <c r="V1172" s="40">
        <v>204.48324864000003</v>
      </c>
      <c r="W1172" s="41">
        <v>42254.479166666664</v>
      </c>
      <c r="X1172" s="42">
        <v>0.17651240000000001</v>
      </c>
    </row>
    <row r="1173" spans="22:24" x14ac:dyDescent="0.2">
      <c r="V1173" s="40">
        <v>196.05028608000001</v>
      </c>
      <c r="W1173" s="41">
        <v>42255.473611111112</v>
      </c>
      <c r="X1173" s="42">
        <v>0.85392129999999999</v>
      </c>
    </row>
    <row r="1174" spans="22:24" x14ac:dyDescent="0.2">
      <c r="V1174" s="40">
        <v>204.48324864000003</v>
      </c>
      <c r="W1174" s="41">
        <v>42255.507638888892</v>
      </c>
      <c r="X1174" s="42">
        <v>0.15268999999999999</v>
      </c>
    </row>
    <row r="1175" spans="22:24" x14ac:dyDescent="0.2">
      <c r="V1175" s="40">
        <v>196.05028608000001</v>
      </c>
      <c r="W1175" s="41">
        <v>42256.482638888891</v>
      </c>
      <c r="X1175" s="42">
        <v>0.48993170000000003</v>
      </c>
    </row>
    <row r="1176" spans="22:24" x14ac:dyDescent="0.2">
      <c r="V1176" s="40">
        <v>204.48324864000003</v>
      </c>
      <c r="W1176" s="41">
        <v>42256.513888888891</v>
      </c>
      <c r="X1176" s="42">
        <v>9.3512833000000004</v>
      </c>
    </row>
    <row r="1177" spans="22:24" x14ac:dyDescent="0.2">
      <c r="V1177" s="40">
        <v>196.05028608000001</v>
      </c>
      <c r="W1177" s="41">
        <v>42257.46875</v>
      </c>
      <c r="X1177" s="42">
        <v>2.9982099999999998</v>
      </c>
    </row>
    <row r="1178" spans="22:24" x14ac:dyDescent="0.2">
      <c r="V1178" s="40">
        <v>421.32625920000004</v>
      </c>
      <c r="W1178" s="41">
        <v>42257.493055555555</v>
      </c>
      <c r="X1178" s="42">
        <v>0.82199717999999999</v>
      </c>
    </row>
    <row r="1179" spans="22:24" x14ac:dyDescent="0.2">
      <c r="V1179" s="40">
        <v>204.48324864000003</v>
      </c>
      <c r="W1179" s="41">
        <v>42257.503472222219</v>
      </c>
      <c r="X1179" s="42">
        <v>0.44851999999999997</v>
      </c>
    </row>
    <row r="1180" spans="22:24" x14ac:dyDescent="0.2">
      <c r="V1180" s="40">
        <v>345.79974528000002</v>
      </c>
      <c r="W1180" s="41">
        <v>42257.53125</v>
      </c>
      <c r="X1180" s="42">
        <v>0.82862639999999999</v>
      </c>
    </row>
    <row r="1181" spans="22:24" x14ac:dyDescent="0.2">
      <c r="V1181" s="40">
        <v>295.82961408</v>
      </c>
      <c r="W1181" s="41">
        <v>42257.565972222219</v>
      </c>
      <c r="X1181" s="42">
        <v>0.44739139999999999</v>
      </c>
    </row>
    <row r="1182" spans="22:24" x14ac:dyDescent="0.2">
      <c r="V1182" s="40">
        <v>246.34228608000001</v>
      </c>
      <c r="W1182" s="41">
        <v>42257.600694444445</v>
      </c>
      <c r="X1182" s="42">
        <v>0.76653815000000003</v>
      </c>
    </row>
    <row r="1183" spans="22:24" x14ac:dyDescent="0.2">
      <c r="V1183" s="40">
        <v>196.87105152000001</v>
      </c>
      <c r="W1183" s="41">
        <v>42257.644444444442</v>
      </c>
      <c r="X1183" s="42">
        <v>1.9899869999999937</v>
      </c>
    </row>
    <row r="1184" spans="22:24" x14ac:dyDescent="0.2">
      <c r="V1184" s="40">
        <v>196.87105152000001</v>
      </c>
      <c r="W1184" s="41">
        <v>42257.645833333336</v>
      </c>
      <c r="X1184" s="42">
        <v>1.6145599999999001</v>
      </c>
    </row>
    <row r="1185" spans="22:24" x14ac:dyDescent="0.2">
      <c r="V1185" s="40">
        <v>204.48324864000003</v>
      </c>
      <c r="W1185" s="41">
        <v>42258.375694444447</v>
      </c>
      <c r="X1185" s="42">
        <v>0.14147999999999999</v>
      </c>
    </row>
    <row r="1186" spans="22:24" x14ac:dyDescent="0.2">
      <c r="V1186" s="40">
        <v>196.05028608000001</v>
      </c>
      <c r="W1186" s="41">
        <v>42258.397222222222</v>
      </c>
      <c r="X1186" s="42">
        <v>0.49218999999998803</v>
      </c>
    </row>
    <row r="1187" spans="22:24" x14ac:dyDescent="0.2">
      <c r="V1187" s="40">
        <v>204.48324864000003</v>
      </c>
      <c r="W1187" s="41">
        <v>42259.486805555556</v>
      </c>
      <c r="X1187" s="42">
        <v>2.7543731</v>
      </c>
    </row>
    <row r="1188" spans="22:24" x14ac:dyDescent="0.2">
      <c r="V1188" s="40">
        <v>196.05028608000001</v>
      </c>
      <c r="W1188" s="41">
        <v>42259.510416666664</v>
      </c>
      <c r="X1188" s="42">
        <v>6.3373100000000004</v>
      </c>
    </row>
    <row r="1189" spans="22:24" x14ac:dyDescent="0.2">
      <c r="V1189" s="40">
        <v>204.48324864000003</v>
      </c>
      <c r="W1189" s="41">
        <v>42260.5</v>
      </c>
      <c r="X1189" s="42">
        <v>0.13381119999999999</v>
      </c>
    </row>
    <row r="1190" spans="22:24" x14ac:dyDescent="0.2">
      <c r="V1190" s="40">
        <v>196.05028608000001</v>
      </c>
      <c r="W1190" s="41">
        <v>42260.515277777777</v>
      </c>
      <c r="X1190" s="42">
        <v>0.31272999999999601</v>
      </c>
    </row>
    <row r="1191" spans="22:24" x14ac:dyDescent="0.2">
      <c r="V1191" s="40">
        <v>204.48324864000003</v>
      </c>
      <c r="W1191" s="41">
        <v>42261.522916666669</v>
      </c>
      <c r="X1191" s="42">
        <v>1.3552200000000001</v>
      </c>
    </row>
    <row r="1192" spans="22:24" x14ac:dyDescent="0.2">
      <c r="V1192" s="40">
        <v>196.05028608000001</v>
      </c>
      <c r="W1192" s="41">
        <v>42261.541666666664</v>
      </c>
      <c r="X1192" s="42">
        <v>4.7176210000000003</v>
      </c>
    </row>
    <row r="1193" spans="22:24" x14ac:dyDescent="0.2">
      <c r="V1193" s="40">
        <v>204.48324864000003</v>
      </c>
      <c r="W1193" s="41">
        <v>42262.395833333336</v>
      </c>
      <c r="X1193" s="42">
        <v>0.38866329999999999</v>
      </c>
    </row>
    <row r="1194" spans="22:24" x14ac:dyDescent="0.2">
      <c r="V1194" s="40">
        <v>421.32625920000004</v>
      </c>
      <c r="W1194" s="41">
        <v>42262.420138888891</v>
      </c>
      <c r="X1194" s="42">
        <v>0.17144570000000001</v>
      </c>
    </row>
    <row r="1195" spans="22:24" x14ac:dyDescent="0.2">
      <c r="V1195" s="40">
        <v>421.32625920000004</v>
      </c>
      <c r="W1195" s="41">
        <v>42262.420138888891</v>
      </c>
      <c r="X1195" s="42">
        <v>0.15447830000000001</v>
      </c>
    </row>
    <row r="1196" spans="22:24" x14ac:dyDescent="0.2">
      <c r="V1196" s="40">
        <v>196.05028608000001</v>
      </c>
      <c r="W1196" s="41">
        <v>42262.423611111109</v>
      </c>
      <c r="X1196" s="42">
        <v>0.29739139999999997</v>
      </c>
    </row>
    <row r="1197" spans="22:24" x14ac:dyDescent="0.2">
      <c r="V1197" s="40">
        <v>345.79974528000002</v>
      </c>
      <c r="W1197" s="41">
        <v>42262.472222222219</v>
      </c>
      <c r="X1197" s="42">
        <v>0.1369716</v>
      </c>
    </row>
    <row r="1198" spans="22:24" x14ac:dyDescent="0.2">
      <c r="V1198" s="40">
        <v>295.82961408</v>
      </c>
      <c r="W1198" s="41">
        <v>42262.506944444445</v>
      </c>
      <c r="X1198" s="42">
        <v>0.14561199999999999</v>
      </c>
    </row>
    <row r="1199" spans="22:24" x14ac:dyDescent="0.2">
      <c r="V1199" s="40">
        <v>246.34228608000001</v>
      </c>
      <c r="W1199" s="41">
        <v>42262.552083333336</v>
      </c>
      <c r="X1199" s="42">
        <v>0.13755300000000001</v>
      </c>
    </row>
    <row r="1200" spans="22:24" x14ac:dyDescent="0.2">
      <c r="V1200" s="40">
        <v>196.87105152000001</v>
      </c>
      <c r="W1200" s="41">
        <v>42262.583333333336</v>
      </c>
      <c r="X1200" s="42">
        <v>0.69952599999999998</v>
      </c>
    </row>
    <row r="1201" spans="22:24" x14ac:dyDescent="0.2">
      <c r="V1201" s="40">
        <v>196.05028608000001</v>
      </c>
      <c r="W1201" s="41">
        <v>42263.46875</v>
      </c>
      <c r="X1201" s="42">
        <v>2.4793832</v>
      </c>
    </row>
    <row r="1202" spans="22:24" x14ac:dyDescent="0.2">
      <c r="V1202" s="40">
        <v>204.48324864000003</v>
      </c>
      <c r="W1202" s="41">
        <v>42263.493055555555</v>
      </c>
      <c r="X1202" s="42">
        <v>0.14188319999999999</v>
      </c>
    </row>
    <row r="1203" spans="22:24" x14ac:dyDescent="0.2">
      <c r="V1203" s="40">
        <v>196.05028608000001</v>
      </c>
      <c r="W1203" s="41">
        <v>42264.454861111109</v>
      </c>
      <c r="X1203" s="42">
        <v>0.37883159999999999</v>
      </c>
    </row>
    <row r="1204" spans="22:24" x14ac:dyDescent="0.2">
      <c r="V1204" s="40">
        <v>204.48324864000003</v>
      </c>
      <c r="W1204" s="41">
        <v>42264.482638888891</v>
      </c>
      <c r="X1204" s="42">
        <v>0.3569621</v>
      </c>
    </row>
    <row r="1205" spans="22:24" x14ac:dyDescent="0.2">
      <c r="V1205" s="40">
        <v>196.05028608000001</v>
      </c>
      <c r="W1205" s="41">
        <v>42265.590277777781</v>
      </c>
      <c r="X1205" s="42">
        <v>0.241532</v>
      </c>
    </row>
    <row r="1206" spans="22:24" x14ac:dyDescent="0.2">
      <c r="V1206" s="40">
        <v>204.48324864000003</v>
      </c>
      <c r="W1206" s="41">
        <v>42265.614583333336</v>
      </c>
      <c r="X1206" s="42">
        <v>0.51827000000000001</v>
      </c>
    </row>
    <row r="1207" spans="22:24" x14ac:dyDescent="0.2">
      <c r="V1207" s="40">
        <v>196.05028608000001</v>
      </c>
      <c r="W1207" s="41">
        <v>42266.454861111109</v>
      </c>
      <c r="X1207" s="42">
        <v>0.29933999999999999</v>
      </c>
    </row>
    <row r="1208" spans="22:24" x14ac:dyDescent="0.2">
      <c r="V1208" s="40">
        <v>204.48324864000003</v>
      </c>
      <c r="W1208" s="41">
        <v>42266.472222222219</v>
      </c>
      <c r="X1208" s="42">
        <v>0.66524000000000005</v>
      </c>
    </row>
    <row r="1209" spans="22:24" x14ac:dyDescent="0.2">
      <c r="V1209" s="40">
        <v>196.05028608000001</v>
      </c>
      <c r="W1209" s="41">
        <v>42267.444444444445</v>
      </c>
      <c r="X1209" s="42">
        <v>0.25216</v>
      </c>
    </row>
    <row r="1210" spans="22:24" x14ac:dyDescent="0.2">
      <c r="V1210" s="40">
        <v>204.48324864000003</v>
      </c>
      <c r="W1210" s="41">
        <v>42267.465277777781</v>
      </c>
      <c r="X1210" s="42">
        <v>0.18199420999999999</v>
      </c>
    </row>
    <row r="1211" spans="22:24" x14ac:dyDescent="0.2">
      <c r="V1211" s="40">
        <v>196.87105152000001</v>
      </c>
      <c r="W1211" s="41">
        <v>42268.333333333336</v>
      </c>
      <c r="X1211" s="42">
        <v>0.128959999999992</v>
      </c>
    </row>
    <row r="1212" spans="22:24" x14ac:dyDescent="0.2">
      <c r="V1212" s="40">
        <v>246.34228608000001</v>
      </c>
      <c r="W1212" s="41">
        <v>42268.368055555555</v>
      </c>
      <c r="X1212" s="42">
        <v>0.13631119999999999</v>
      </c>
    </row>
    <row r="1213" spans="22:24" x14ac:dyDescent="0.2">
      <c r="V1213" s="40">
        <v>196.05028608000001</v>
      </c>
      <c r="W1213" s="41">
        <v>42268.506944444445</v>
      </c>
      <c r="X1213" s="42">
        <v>0.17689999999999401</v>
      </c>
    </row>
    <row r="1214" spans="22:24" x14ac:dyDescent="0.2">
      <c r="V1214" s="40">
        <v>204.48324864000003</v>
      </c>
      <c r="W1214" s="41">
        <v>42268.517361111109</v>
      </c>
      <c r="X1214" s="42">
        <v>0.133216</v>
      </c>
    </row>
    <row r="1215" spans="22:24" x14ac:dyDescent="0.2">
      <c r="V1215" s="40">
        <v>295.82961408</v>
      </c>
      <c r="W1215" s="41">
        <v>42268.534722222219</v>
      </c>
      <c r="X1215" s="42">
        <v>0.41465999999999997</v>
      </c>
    </row>
    <row r="1216" spans="22:24" x14ac:dyDescent="0.2">
      <c r="V1216" s="40">
        <v>345.79974528000002</v>
      </c>
      <c r="W1216" s="41">
        <v>42268.576388888891</v>
      </c>
      <c r="X1216" s="42">
        <v>0.13977400000000001</v>
      </c>
    </row>
    <row r="1217" spans="22:24" x14ac:dyDescent="0.2">
      <c r="V1217" s="40">
        <v>421.32625920000004</v>
      </c>
      <c r="W1217" s="41">
        <v>42268.614583333336</v>
      </c>
      <c r="X1217" s="42">
        <v>0.15462100000000001</v>
      </c>
    </row>
    <row r="1218" spans="22:24" x14ac:dyDescent="0.2">
      <c r="V1218" s="40">
        <v>421.32625920000004</v>
      </c>
      <c r="W1218" s="41">
        <v>42268.614583333336</v>
      </c>
      <c r="X1218" s="42">
        <v>0.15779999999986999</v>
      </c>
    </row>
    <row r="1219" spans="22:24" x14ac:dyDescent="0.2">
      <c r="V1219" s="40">
        <v>196.05028608000001</v>
      </c>
      <c r="W1219" s="41">
        <v>42269.385416666664</v>
      </c>
      <c r="X1219" s="42">
        <v>0.16361149999999999</v>
      </c>
    </row>
    <row r="1220" spans="22:24" x14ac:dyDescent="0.2">
      <c r="V1220" s="40" t="s">
        <v>41</v>
      </c>
      <c r="W1220" s="41">
        <v>42269.413888888892</v>
      </c>
      <c r="X1220" s="42">
        <v>0.31593849999998902</v>
      </c>
    </row>
    <row r="1221" spans="22:24" x14ac:dyDescent="0.2">
      <c r="V1221" s="40">
        <v>204.48324864000003</v>
      </c>
      <c r="W1221" s="41">
        <v>42269.548611111109</v>
      </c>
      <c r="X1221" s="42">
        <v>0.13989999999998001</v>
      </c>
    </row>
    <row r="1222" spans="22:24" x14ac:dyDescent="0.2">
      <c r="V1222" s="40" t="s">
        <v>41</v>
      </c>
      <c r="W1222" s="41">
        <v>42269.579861111109</v>
      </c>
      <c r="X1222" s="42">
        <v>0.31876900000000002</v>
      </c>
    </row>
    <row r="1223" spans="22:24" x14ac:dyDescent="0.2">
      <c r="V1223" s="40" t="s">
        <v>41</v>
      </c>
      <c r="W1223" s="41">
        <v>42269.729166666664</v>
      </c>
      <c r="X1223" s="42">
        <v>0.34781999999976998</v>
      </c>
    </row>
    <row r="1224" spans="22:24" x14ac:dyDescent="0.2">
      <c r="V1224" s="40">
        <v>421.32625920000004</v>
      </c>
      <c r="W1224" s="41">
        <v>42271.420138888891</v>
      </c>
      <c r="X1224" s="42">
        <v>0.17353279999999999</v>
      </c>
    </row>
    <row r="1225" spans="22:24" x14ac:dyDescent="0.2">
      <c r="V1225" s="40">
        <v>421.32625920000004</v>
      </c>
      <c r="W1225" s="41">
        <v>42271.420138888891</v>
      </c>
      <c r="X1225" s="42">
        <v>0.18792120000000001</v>
      </c>
    </row>
    <row r="1226" spans="22:24" x14ac:dyDescent="0.2">
      <c r="V1226" s="40">
        <v>196.05028608000001</v>
      </c>
      <c r="W1226" s="41">
        <v>42271.434027777781</v>
      </c>
      <c r="X1226" s="42">
        <v>125.839332</v>
      </c>
    </row>
    <row r="1227" spans="22:24" x14ac:dyDescent="0.2">
      <c r="V1227" s="40">
        <v>204.48324864000003</v>
      </c>
      <c r="W1227" s="41">
        <v>42271.454861111109</v>
      </c>
      <c r="X1227" s="42">
        <v>12.133900000000001</v>
      </c>
    </row>
    <row r="1228" spans="22:24" x14ac:dyDescent="0.2">
      <c r="V1228" s="40">
        <v>345.79974528000002</v>
      </c>
      <c r="W1228" s="41">
        <v>42271.46875</v>
      </c>
      <c r="X1228" s="42">
        <v>2.5871930000000001</v>
      </c>
    </row>
    <row r="1229" spans="22:24" x14ac:dyDescent="0.2">
      <c r="V1229" s="40">
        <v>295.82961408</v>
      </c>
      <c r="W1229" s="41">
        <v>42271.506944444445</v>
      </c>
      <c r="X1229" s="42">
        <v>485.1191</v>
      </c>
    </row>
    <row r="1230" spans="22:24" x14ac:dyDescent="0.2">
      <c r="V1230" s="40">
        <v>246.34228608000001</v>
      </c>
      <c r="W1230" s="41">
        <v>42271.538194444445</v>
      </c>
      <c r="X1230" s="42">
        <v>161.55544</v>
      </c>
    </row>
    <row r="1231" spans="22:24" x14ac:dyDescent="0.2">
      <c r="V1231" s="40">
        <v>196.87105152000001</v>
      </c>
      <c r="W1231" s="41">
        <v>42271.565972222219</v>
      </c>
      <c r="X1231" s="42">
        <v>88.784899999999993</v>
      </c>
    </row>
    <row r="1232" spans="22:24" x14ac:dyDescent="0.2">
      <c r="V1232" s="40">
        <v>196.87105152000001</v>
      </c>
      <c r="W1232" s="41">
        <v>42275.34375</v>
      </c>
      <c r="X1232" s="42">
        <v>0.23512369999999999</v>
      </c>
    </row>
    <row r="1233" spans="22:24" x14ac:dyDescent="0.2">
      <c r="V1233" s="40">
        <v>246.34228608000001</v>
      </c>
      <c r="W1233" s="41">
        <v>42275.381944444445</v>
      </c>
      <c r="X1233" s="42">
        <v>0.42153309999999999</v>
      </c>
    </row>
    <row r="1234" spans="22:24" x14ac:dyDescent="0.2">
      <c r="V1234" s="40">
        <v>196.05028608000001</v>
      </c>
      <c r="W1234" s="41">
        <v>42275.427083333336</v>
      </c>
      <c r="X1234" s="42">
        <v>0.229856</v>
      </c>
    </row>
    <row r="1235" spans="22:24" x14ac:dyDescent="0.2">
      <c r="V1235" s="40">
        <v>295.82961408</v>
      </c>
      <c r="W1235" s="41">
        <v>42275.440972222219</v>
      </c>
      <c r="X1235" s="42">
        <v>1.5924910000000001</v>
      </c>
    </row>
    <row r="1236" spans="22:24" x14ac:dyDescent="0.2">
      <c r="V1236" s="40">
        <v>204.48324864000003</v>
      </c>
      <c r="W1236" s="41">
        <v>42275.451388888891</v>
      </c>
      <c r="X1236" s="42">
        <v>0.26333200000000001</v>
      </c>
    </row>
    <row r="1237" spans="22:24" x14ac:dyDescent="0.2">
      <c r="V1237" s="40">
        <v>345.79974528000002</v>
      </c>
      <c r="W1237" s="41">
        <v>42275.479166666664</v>
      </c>
      <c r="X1237" s="42">
        <v>26.6585</v>
      </c>
    </row>
    <row r="1238" spans="22:24" x14ac:dyDescent="0.2">
      <c r="V1238" s="40">
        <v>421.32625920000004</v>
      </c>
      <c r="W1238" s="41">
        <v>42275.517361111109</v>
      </c>
      <c r="X1238" s="42">
        <v>18.346309999999999</v>
      </c>
    </row>
    <row r="1239" spans="22:24" x14ac:dyDescent="0.2">
      <c r="V1239" s="40">
        <v>421.32625920000004</v>
      </c>
      <c r="W1239" s="41">
        <v>42275.517361111109</v>
      </c>
      <c r="X1239" s="42">
        <v>22.987829999999999</v>
      </c>
    </row>
    <row r="1240" spans="22:24" x14ac:dyDescent="0.2">
      <c r="V1240" s="40">
        <v>196.87105152000001</v>
      </c>
      <c r="W1240" s="41">
        <v>42277.329861111109</v>
      </c>
      <c r="X1240" s="42">
        <v>0.22984379999999999</v>
      </c>
    </row>
    <row r="1241" spans="22:24" x14ac:dyDescent="0.2">
      <c r="V1241" s="40">
        <v>246.34228608000001</v>
      </c>
      <c r="W1241" s="41">
        <v>42277.361111111109</v>
      </c>
      <c r="X1241" s="42">
        <v>0.15234337000000001</v>
      </c>
    </row>
    <row r="1242" spans="22:24" x14ac:dyDescent="0.2">
      <c r="V1242" s="40">
        <v>295.82961408</v>
      </c>
      <c r="W1242" s="41">
        <v>42277.399305555555</v>
      </c>
      <c r="X1242" s="42">
        <v>0.18338315999999999</v>
      </c>
    </row>
    <row r="1243" spans="22:24" x14ac:dyDescent="0.2">
      <c r="V1243" s="40">
        <v>196.05028608000001</v>
      </c>
      <c r="W1243" s="41">
        <v>42277.416666666664</v>
      </c>
      <c r="X1243" s="42">
        <v>0.16523299999999999</v>
      </c>
    </row>
    <row r="1244" spans="22:24" x14ac:dyDescent="0.2">
      <c r="V1244" s="40">
        <v>345.79974528000002</v>
      </c>
      <c r="W1244" s="41">
        <v>42277.434027777781</v>
      </c>
      <c r="X1244" s="42">
        <v>0.158652999999991</v>
      </c>
    </row>
    <row r="1245" spans="22:24" x14ac:dyDescent="0.2">
      <c r="V1245" s="40">
        <v>204.48324864000003</v>
      </c>
      <c r="W1245" s="41">
        <v>42277.4375</v>
      </c>
      <c r="X1245" s="42">
        <v>0.98532609999999998</v>
      </c>
    </row>
    <row r="1246" spans="22:24" x14ac:dyDescent="0.2">
      <c r="V1246" s="40">
        <v>421.32625920000004</v>
      </c>
      <c r="W1246" s="41">
        <v>42277.475694444445</v>
      </c>
      <c r="X1246" s="42">
        <v>1.6281299999998</v>
      </c>
    </row>
    <row r="1247" spans="22:24" x14ac:dyDescent="0.2">
      <c r="V1247" s="40">
        <v>421.32625920000004</v>
      </c>
      <c r="W1247" s="41">
        <v>42277.475694444445</v>
      </c>
      <c r="X1247" s="42">
        <v>0.15995299999998</v>
      </c>
    </row>
    <row r="1248" spans="22:24" x14ac:dyDescent="0.2">
      <c r="V1248" s="40">
        <v>196.87105152000001</v>
      </c>
      <c r="W1248" s="41">
        <v>42282.347222222219</v>
      </c>
      <c r="X1248" s="42">
        <v>2.5525410000000002</v>
      </c>
    </row>
    <row r="1249" spans="22:24" x14ac:dyDescent="0.2">
      <c r="V1249" s="40">
        <v>246.34228608000001</v>
      </c>
      <c r="W1249" s="41">
        <v>42282.386111111111</v>
      </c>
      <c r="X1249" s="42">
        <v>0.74553139999999996</v>
      </c>
    </row>
    <row r="1250" spans="22:24" x14ac:dyDescent="0.2">
      <c r="V1250" s="40">
        <v>295.82961408</v>
      </c>
      <c r="W1250" s="41">
        <v>42282.429166666669</v>
      </c>
      <c r="X1250" s="42">
        <v>0.14239310999999999</v>
      </c>
    </row>
    <row r="1251" spans="22:24" x14ac:dyDescent="0.2">
      <c r="V1251" s="40">
        <v>345.79974528000002</v>
      </c>
      <c r="W1251" s="41">
        <v>42282.474305555559</v>
      </c>
      <c r="X1251" s="42">
        <v>1.4974320000000001</v>
      </c>
    </row>
    <row r="1252" spans="22:24" x14ac:dyDescent="0.2">
      <c r="V1252" s="40">
        <v>421.32625920000004</v>
      </c>
      <c r="W1252" s="41">
        <v>42282.525000000001</v>
      </c>
      <c r="X1252" s="42">
        <v>0.24719999999972</v>
      </c>
    </row>
    <row r="1253" spans="22:24" x14ac:dyDescent="0.2">
      <c r="V1253" s="40">
        <v>421.32625920000004</v>
      </c>
      <c r="W1253" s="41">
        <v>42282.525000000001</v>
      </c>
      <c r="X1253" s="42">
        <v>1.2731399999999558</v>
      </c>
    </row>
    <row r="1254" spans="22:24" x14ac:dyDescent="0.2">
      <c r="V1254" s="40">
        <v>196.87105152000001</v>
      </c>
      <c r="W1254" s="41">
        <v>42285.331250000003</v>
      </c>
      <c r="X1254" s="42">
        <v>0.23234129000000001</v>
      </c>
    </row>
    <row r="1255" spans="22:24" x14ac:dyDescent="0.2">
      <c r="V1255" s="40">
        <v>246.34228608000001</v>
      </c>
      <c r="W1255" s="41">
        <v>42285.370138888888</v>
      </c>
      <c r="X1255" s="42">
        <v>0.21562999999995</v>
      </c>
    </row>
    <row r="1256" spans="22:24" x14ac:dyDescent="0.2">
      <c r="V1256" s="40">
        <v>295.82961408</v>
      </c>
      <c r="W1256" s="41">
        <v>42285.421527777777</v>
      </c>
      <c r="X1256" s="42">
        <v>1.4498340000000001</v>
      </c>
    </row>
    <row r="1257" spans="22:24" x14ac:dyDescent="0.2">
      <c r="V1257" s="40">
        <v>345.79974528000002</v>
      </c>
      <c r="W1257" s="41">
        <v>42285.461111111108</v>
      </c>
      <c r="X1257" s="42">
        <v>1.988462</v>
      </c>
    </row>
    <row r="1258" spans="22:24" x14ac:dyDescent="0.2">
      <c r="V1258" s="40">
        <v>196.05028608000001</v>
      </c>
      <c r="W1258" s="41">
        <v>42285.465277777781</v>
      </c>
      <c r="X1258" s="42">
        <v>0.18949316999999999</v>
      </c>
    </row>
    <row r="1259" spans="22:24" x14ac:dyDescent="0.2">
      <c r="V1259" s="40">
        <v>204.48324864000003</v>
      </c>
      <c r="W1259" s="41">
        <v>42285.489583333336</v>
      </c>
      <c r="X1259" s="42">
        <v>0.223329</v>
      </c>
    </row>
    <row r="1260" spans="22:24" x14ac:dyDescent="0.2">
      <c r="V1260" s="40">
        <v>421.32625920000004</v>
      </c>
      <c r="W1260" s="41">
        <v>42285.508333333331</v>
      </c>
      <c r="X1260" s="42">
        <v>0.22885330000000001</v>
      </c>
    </row>
    <row r="1261" spans="22:24" x14ac:dyDescent="0.2">
      <c r="V1261" s="40">
        <v>421.32625920000004</v>
      </c>
      <c r="W1261" s="41">
        <v>42285.508333333331</v>
      </c>
      <c r="X1261" s="42">
        <v>2.3821354000000001</v>
      </c>
    </row>
    <row r="1262" spans="22:24" x14ac:dyDescent="0.2">
      <c r="V1262" s="40">
        <v>196.87105152000001</v>
      </c>
      <c r="W1262" s="41">
        <v>42289.381944444445</v>
      </c>
      <c r="X1262" s="42">
        <v>0.2453533</v>
      </c>
    </row>
    <row r="1263" spans="22:24" x14ac:dyDescent="0.2">
      <c r="V1263" s="40">
        <v>246.34228608000001</v>
      </c>
      <c r="W1263" s="41">
        <v>42289.423611111109</v>
      </c>
      <c r="X1263" s="42">
        <v>0.1825341</v>
      </c>
    </row>
    <row r="1264" spans="22:24" x14ac:dyDescent="0.2">
      <c r="V1264" s="40">
        <v>295.82961408</v>
      </c>
      <c r="W1264" s="41">
        <v>42289.454861111109</v>
      </c>
      <c r="X1264" s="42">
        <v>1.2463629999999974</v>
      </c>
    </row>
    <row r="1265" spans="22:24" x14ac:dyDescent="0.2">
      <c r="V1265" s="40">
        <v>345.79974528000002</v>
      </c>
      <c r="W1265" s="41">
        <v>42289.493055555555</v>
      </c>
      <c r="X1265" s="42">
        <v>0.18121299999998899</v>
      </c>
    </row>
    <row r="1266" spans="22:24" x14ac:dyDescent="0.2">
      <c r="V1266" s="40">
        <v>421.32625920000004</v>
      </c>
      <c r="W1266" s="41">
        <v>42289.538194444445</v>
      </c>
      <c r="X1266" s="42">
        <v>0.19355299999998499</v>
      </c>
    </row>
    <row r="1267" spans="22:24" x14ac:dyDescent="0.2">
      <c r="V1267" s="40">
        <v>421.32625920000004</v>
      </c>
      <c r="W1267" s="41">
        <v>42289.538194444445</v>
      </c>
      <c r="X1267" s="42">
        <v>0.21141299999997101</v>
      </c>
    </row>
    <row r="1268" spans="22:24" x14ac:dyDescent="0.2">
      <c r="V1268" s="40">
        <v>196.05028608000001</v>
      </c>
      <c r="W1268" s="41">
        <v>42291.479166666664</v>
      </c>
      <c r="X1268" s="42">
        <v>3.5173530000000026</v>
      </c>
    </row>
    <row r="1269" spans="22:24" x14ac:dyDescent="0.2">
      <c r="V1269" s="40">
        <v>204.48324864000003</v>
      </c>
      <c r="W1269" s="41">
        <v>42291.503472222219</v>
      </c>
      <c r="X1269" s="42">
        <v>0.32621317999999999</v>
      </c>
    </row>
    <row r="1270" spans="22:24" x14ac:dyDescent="0.2">
      <c r="V1270" s="40">
        <v>295.82961408</v>
      </c>
      <c r="W1270" s="41">
        <v>42303.447916666664</v>
      </c>
      <c r="X1270" s="42">
        <v>0.1696386</v>
      </c>
    </row>
    <row r="1271" spans="22:24" x14ac:dyDescent="0.2">
      <c r="V1271" s="40">
        <v>345.79974528000002</v>
      </c>
      <c r="W1271" s="41">
        <v>42303.583333333336</v>
      </c>
      <c r="X1271" s="42">
        <v>0.26163500000000001</v>
      </c>
    </row>
    <row r="1272" spans="22:24" x14ac:dyDescent="0.2">
      <c r="V1272" s="40">
        <v>345.79974528000002</v>
      </c>
      <c r="W1272" s="41">
        <v>42303.583333333336</v>
      </c>
      <c r="X1272" s="42">
        <v>0.33552899999997998</v>
      </c>
    </row>
    <row r="1273" spans="22:24" x14ac:dyDescent="0.2">
      <c r="V1273" s="40">
        <v>377.61647615999999</v>
      </c>
      <c r="W1273" s="41">
        <v>42303.677083333336</v>
      </c>
      <c r="X1273" s="42">
        <v>0.33644980000000002</v>
      </c>
    </row>
    <row r="1274" spans="22:24" x14ac:dyDescent="0.2">
      <c r="V1274" s="40">
        <v>377.61647615999999</v>
      </c>
      <c r="W1274" s="41">
        <v>42303.697916666664</v>
      </c>
      <c r="X1274" s="42">
        <v>0.169652</v>
      </c>
    </row>
    <row r="1275" spans="22:24" x14ac:dyDescent="0.2">
      <c r="V1275" s="40">
        <v>510.74141184000007</v>
      </c>
      <c r="W1275" s="41">
        <v>42304.614583333336</v>
      </c>
      <c r="X1275" s="42">
        <v>0.32682</v>
      </c>
    </row>
    <row r="1276" spans="22:24" x14ac:dyDescent="0.2">
      <c r="V1276" s="40">
        <v>510.74141184000007</v>
      </c>
      <c r="W1276" s="41">
        <v>42304.614583333336</v>
      </c>
      <c r="X1276" s="42">
        <v>2.6935612999999998</v>
      </c>
    </row>
    <row r="1277" spans="22:24" x14ac:dyDescent="0.2">
      <c r="V1277" s="40">
        <v>510.74141184000007</v>
      </c>
      <c r="W1277" s="41">
        <v>42304.625</v>
      </c>
      <c r="X1277" s="42">
        <v>0.25499999999880002</v>
      </c>
    </row>
    <row r="1278" spans="22:24" x14ac:dyDescent="0.2">
      <c r="V1278" s="40">
        <v>196.05028608000001</v>
      </c>
      <c r="W1278" s="41">
        <v>42326.395833333336</v>
      </c>
      <c r="X1278" s="42">
        <v>0.14732333</v>
      </c>
    </row>
    <row r="1279" spans="22:24" x14ac:dyDescent="0.2">
      <c r="V1279" s="40">
        <v>196.87105152000001</v>
      </c>
      <c r="W1279" s="41">
        <v>42327.381944444445</v>
      </c>
      <c r="X1279" s="42">
        <v>0.12733140000000001</v>
      </c>
    </row>
    <row r="1280" spans="22:24" x14ac:dyDescent="0.2">
      <c r="V1280" s="40">
        <v>214.42899456000004</v>
      </c>
      <c r="W1280" s="41">
        <v>42327.416666666664</v>
      </c>
      <c r="X1280" s="42">
        <v>0.13654299999997599</v>
      </c>
    </row>
    <row r="1281" spans="22:24" x14ac:dyDescent="0.2">
      <c r="V1281" s="40">
        <v>246.34228608000001</v>
      </c>
      <c r="W1281" s="41">
        <v>42327.447916666664</v>
      </c>
      <c r="X1281" s="42">
        <v>0.13562999999995001</v>
      </c>
    </row>
    <row r="1282" spans="22:24" x14ac:dyDescent="0.2">
      <c r="V1282" s="40">
        <v>298.74252672</v>
      </c>
      <c r="W1282" s="41">
        <v>42416.625</v>
      </c>
      <c r="X1282" s="42">
        <v>0.78623999999981997</v>
      </c>
    </row>
    <row r="1283" spans="22:24" x14ac:dyDescent="0.2">
      <c r="V1283" s="40">
        <v>345.71927808000004</v>
      </c>
      <c r="W1283" s="41">
        <v>42416.677083333336</v>
      </c>
      <c r="X1283" s="42">
        <v>0.68752369999999996</v>
      </c>
    </row>
    <row r="1284" spans="22:24" x14ac:dyDescent="0.2">
      <c r="V1284" s="40">
        <v>377.05320576000003</v>
      </c>
      <c r="W1284" s="41">
        <v>42416.708333333336</v>
      </c>
      <c r="X1284" s="42">
        <v>0.39897999999966999</v>
      </c>
    </row>
    <row r="1285" spans="22:24" x14ac:dyDescent="0.2">
      <c r="V1285" s="40">
        <v>421.48719360000001</v>
      </c>
      <c r="W1285" s="41">
        <v>42417.375</v>
      </c>
      <c r="X1285" s="42">
        <v>0.28826721999999999</v>
      </c>
    </row>
    <row r="1286" spans="22:24" x14ac:dyDescent="0.2">
      <c r="V1286" s="40">
        <v>510.74141184000007</v>
      </c>
      <c r="W1286" s="41">
        <v>42417.4375</v>
      </c>
      <c r="X1286" s="42">
        <v>0.44914399999999999</v>
      </c>
    </row>
    <row r="1287" spans="22:24" x14ac:dyDescent="0.2">
      <c r="V1287" s="40">
        <v>298.74252672</v>
      </c>
      <c r="W1287" s="41">
        <v>42423.423611111109</v>
      </c>
      <c r="X1287" s="42">
        <v>0.22725414999999999</v>
      </c>
    </row>
    <row r="1288" spans="22:24" x14ac:dyDescent="0.2">
      <c r="V1288" s="40">
        <v>345.71927808000004</v>
      </c>
      <c r="W1288" s="41">
        <v>42423.75</v>
      </c>
      <c r="X1288" s="42">
        <v>0.23227909999999999</v>
      </c>
    </row>
    <row r="1289" spans="22:24" x14ac:dyDescent="0.2">
      <c r="V1289" s="40">
        <v>377.05320576000003</v>
      </c>
      <c r="W1289" s="41">
        <v>42424.361111111109</v>
      </c>
      <c r="X1289" s="42">
        <v>0.29231999999989</v>
      </c>
    </row>
    <row r="1290" spans="22:24" x14ac:dyDescent="0.2">
      <c r="V1290" s="40">
        <v>421.48719360000001</v>
      </c>
      <c r="W1290" s="41">
        <v>42424.388888888891</v>
      </c>
      <c r="X1290" s="42">
        <v>0.22231413</v>
      </c>
    </row>
    <row r="1291" spans="22:24" x14ac:dyDescent="0.2">
      <c r="V1291" s="40">
        <v>298.74252672</v>
      </c>
      <c r="W1291" s="41">
        <v>42429.666666666664</v>
      </c>
      <c r="X1291" s="42">
        <v>0.22249821</v>
      </c>
    </row>
    <row r="1292" spans="22:24" x14ac:dyDescent="0.2">
      <c r="V1292" s="40">
        <v>345.71927808000004</v>
      </c>
      <c r="W1292" s="41">
        <v>42429.729166666664</v>
      </c>
      <c r="X1292" s="42">
        <v>0.23426900000000001</v>
      </c>
    </row>
    <row r="1293" spans="22:24" x14ac:dyDescent="0.2">
      <c r="V1293" s="40">
        <v>377.05320576000003</v>
      </c>
      <c r="W1293" s="41">
        <v>42430.34375</v>
      </c>
      <c r="X1293" s="42">
        <v>0.29632215000000001</v>
      </c>
    </row>
    <row r="1294" spans="22:24" x14ac:dyDescent="0.2">
      <c r="V1294" s="40">
        <v>421.48719360000001</v>
      </c>
      <c r="W1294" s="41">
        <v>42430.375</v>
      </c>
      <c r="X1294" s="42">
        <v>0.233949999999983</v>
      </c>
    </row>
    <row r="1295" spans="22:24" x14ac:dyDescent="0.2">
      <c r="V1295" s="40">
        <v>421.48719360000001</v>
      </c>
      <c r="W1295" s="41">
        <v>42430.381944444445</v>
      </c>
      <c r="X1295" s="42">
        <v>0.23613120000000001</v>
      </c>
    </row>
    <row r="1296" spans="22:24" x14ac:dyDescent="0.2">
      <c r="V1296" s="40">
        <v>298.74252672</v>
      </c>
      <c r="W1296" s="41">
        <v>42438.347222222219</v>
      </c>
      <c r="X1296" s="42">
        <v>0.22845299999999399</v>
      </c>
    </row>
    <row r="1297" spans="22:24" x14ac:dyDescent="0.2">
      <c r="V1297" s="40">
        <v>345.71927808000004</v>
      </c>
      <c r="W1297" s="41">
        <v>42438.416666666664</v>
      </c>
      <c r="X1297" s="42">
        <v>0.24562229999999999</v>
      </c>
    </row>
    <row r="1298" spans="22:24" x14ac:dyDescent="0.2">
      <c r="V1298" s="40">
        <v>421.48719360000001</v>
      </c>
      <c r="W1298" s="41">
        <v>42438.479166666664</v>
      </c>
      <c r="X1298" s="42">
        <v>0.22965769999999999</v>
      </c>
    </row>
    <row r="1299" spans="22:24" x14ac:dyDescent="0.2">
      <c r="V1299" s="40">
        <v>377.05320576000003</v>
      </c>
      <c r="W1299" s="41">
        <v>42438.506944444445</v>
      </c>
      <c r="X1299" s="42">
        <v>0.22138859999999999</v>
      </c>
    </row>
    <row r="1300" spans="22:24" x14ac:dyDescent="0.2">
      <c r="V1300" s="40">
        <v>298.74252672</v>
      </c>
      <c r="W1300" s="41">
        <v>42444.347222222219</v>
      </c>
      <c r="X1300" s="42">
        <v>0.22128518</v>
      </c>
    </row>
    <row r="1301" spans="22:24" x14ac:dyDescent="0.2">
      <c r="V1301" s="40">
        <v>345.71927808000004</v>
      </c>
      <c r="W1301" s="41">
        <v>42444.416666666664</v>
      </c>
      <c r="X1301" s="42">
        <v>0.22144417999999999</v>
      </c>
    </row>
    <row r="1302" spans="22:24" x14ac:dyDescent="0.2">
      <c r="V1302" s="40">
        <v>377.05320576000003</v>
      </c>
      <c r="W1302" s="41">
        <v>42444.458333333336</v>
      </c>
      <c r="X1302" s="42">
        <v>0.221464999999996</v>
      </c>
    </row>
    <row r="1303" spans="22:24" x14ac:dyDescent="0.2">
      <c r="V1303" s="40">
        <v>421.48719360000001</v>
      </c>
      <c r="W1303" s="41">
        <v>42444.489583333336</v>
      </c>
      <c r="X1303" s="42">
        <v>0.22148699999999399</v>
      </c>
    </row>
    <row r="1304" spans="22:24" x14ac:dyDescent="0.2">
      <c r="V1304" s="40">
        <v>345.79974528000002</v>
      </c>
      <c r="W1304" s="41">
        <v>42451.385416666664</v>
      </c>
      <c r="X1304" s="42">
        <v>0.24</v>
      </c>
    </row>
    <row r="1305" spans="22:24" x14ac:dyDescent="0.2">
      <c r="V1305" s="40">
        <v>345.79974528000002</v>
      </c>
      <c r="W1305" s="41">
        <v>42451.385416666664</v>
      </c>
      <c r="X1305" s="42">
        <v>0.19733999999999999</v>
      </c>
    </row>
    <row r="1306" spans="22:24" x14ac:dyDescent="0.2">
      <c r="V1306" s="40">
        <v>298.74252672</v>
      </c>
      <c r="W1306" s="41">
        <v>42451.395833333336</v>
      </c>
      <c r="X1306" s="42">
        <v>0.22123619</v>
      </c>
    </row>
    <row r="1307" spans="22:24" x14ac:dyDescent="0.2">
      <c r="V1307" s="40">
        <v>377.61647615999999</v>
      </c>
      <c r="W1307" s="41">
        <v>42451.427083333336</v>
      </c>
      <c r="X1307" s="42">
        <v>0.24</v>
      </c>
    </row>
    <row r="1308" spans="22:24" x14ac:dyDescent="0.2">
      <c r="V1308" s="40">
        <v>377.61647615999999</v>
      </c>
      <c r="W1308" s="41">
        <v>42451.427083333336</v>
      </c>
      <c r="X1308" s="42">
        <v>0.115162999999971</v>
      </c>
    </row>
    <row r="1309" spans="22:24" x14ac:dyDescent="0.2">
      <c r="V1309" s="40">
        <v>345.71927808000004</v>
      </c>
      <c r="W1309" s="41">
        <v>42451.454861111109</v>
      </c>
      <c r="X1309" s="42">
        <v>0.2213968</v>
      </c>
    </row>
    <row r="1310" spans="22:24" x14ac:dyDescent="0.2">
      <c r="V1310" s="40">
        <v>421.32625920000004</v>
      </c>
      <c r="W1310" s="41">
        <v>42451.461805555555</v>
      </c>
      <c r="X1310" s="42">
        <v>0.24</v>
      </c>
    </row>
    <row r="1311" spans="22:24" x14ac:dyDescent="0.2">
      <c r="V1311" s="40">
        <v>421.32625920000004</v>
      </c>
      <c r="W1311" s="41">
        <v>42451.461805555555</v>
      </c>
      <c r="X1311" s="42">
        <v>0.18462999999988999</v>
      </c>
    </row>
    <row r="1312" spans="22:24" x14ac:dyDescent="0.2">
      <c r="V1312" s="40">
        <v>377.05320576000003</v>
      </c>
      <c r="W1312" s="41">
        <v>42451.486111111109</v>
      </c>
      <c r="X1312" s="42">
        <v>0.22147417</v>
      </c>
    </row>
    <row r="1313" spans="22:24" x14ac:dyDescent="0.2">
      <c r="V1313" s="40">
        <v>421.48719360000001</v>
      </c>
      <c r="W1313" s="41">
        <v>42451.517361111109</v>
      </c>
      <c r="X1313" s="42">
        <v>0.2218522</v>
      </c>
    </row>
    <row r="1314" spans="22:24" x14ac:dyDescent="0.2">
      <c r="V1314" s="40">
        <v>510.74141184000007</v>
      </c>
      <c r="W1314" s="41">
        <v>42451.59375</v>
      </c>
      <c r="X1314" s="42">
        <v>0.27</v>
      </c>
    </row>
    <row r="1315" spans="22:24" x14ac:dyDescent="0.2">
      <c r="V1315" s="40">
        <v>510.74141184000007</v>
      </c>
      <c r="W1315" s="41">
        <v>42451.59375</v>
      </c>
      <c r="X1315" s="42">
        <v>0.132913</v>
      </c>
    </row>
    <row r="1316" spans="22:24" x14ac:dyDescent="0.2">
      <c r="V1316" s="40">
        <v>295.82961408</v>
      </c>
      <c r="W1316" s="41">
        <v>42452.395833333336</v>
      </c>
      <c r="X1316" s="42">
        <v>0.24</v>
      </c>
    </row>
    <row r="1317" spans="22:24" x14ac:dyDescent="0.2">
      <c r="V1317" s="40">
        <v>295.82961408</v>
      </c>
      <c r="W1317" s="41">
        <v>42452.395833333336</v>
      </c>
      <c r="X1317" s="42">
        <v>0.129633</v>
      </c>
    </row>
    <row r="1318" spans="22:24" x14ac:dyDescent="0.2">
      <c r="V1318" s="40">
        <v>246.34228608000001</v>
      </c>
      <c r="W1318" s="41">
        <v>42452.447916666664</v>
      </c>
      <c r="X1318" s="42">
        <v>0.24</v>
      </c>
    </row>
    <row r="1319" spans="22:24" x14ac:dyDescent="0.2">
      <c r="V1319" s="40">
        <v>246.34228608000001</v>
      </c>
      <c r="W1319" s="41">
        <v>42452.447916666664</v>
      </c>
      <c r="X1319" s="42">
        <v>0.134213</v>
      </c>
    </row>
    <row r="1320" spans="22:24" x14ac:dyDescent="0.2">
      <c r="V1320" s="40">
        <v>214.42899456000004</v>
      </c>
      <c r="W1320" s="41">
        <v>42452.479166666664</v>
      </c>
      <c r="X1320" s="42">
        <v>0.24</v>
      </c>
    </row>
    <row r="1321" spans="22:24" x14ac:dyDescent="0.2">
      <c r="V1321" s="40">
        <v>214.42899456000004</v>
      </c>
      <c r="W1321" s="41">
        <v>42452.479166666664</v>
      </c>
      <c r="X1321" s="42">
        <v>0.16533249999999999</v>
      </c>
    </row>
    <row r="1322" spans="22:24" x14ac:dyDescent="0.2">
      <c r="V1322" s="40">
        <v>196.87105152000001</v>
      </c>
      <c r="W1322" s="41">
        <v>42452.513888888891</v>
      </c>
      <c r="X1322" s="42">
        <v>0.24</v>
      </c>
    </row>
    <row r="1323" spans="22:24" x14ac:dyDescent="0.2">
      <c r="V1323" s="40">
        <v>196.87105152000001</v>
      </c>
      <c r="W1323" s="41">
        <v>42452.513888888891</v>
      </c>
      <c r="X1323" s="42">
        <v>0.14573330000000001</v>
      </c>
    </row>
    <row r="1324" spans="22:24" x14ac:dyDescent="0.2">
      <c r="V1324" s="40">
        <v>196.05028608000001</v>
      </c>
      <c r="W1324" s="41">
        <v>42452.618055555555</v>
      </c>
      <c r="X1324" s="42">
        <v>0.24</v>
      </c>
    </row>
    <row r="1325" spans="22:24" x14ac:dyDescent="0.2">
      <c r="V1325" s="40">
        <v>196.05028608000001</v>
      </c>
      <c r="W1325" s="41">
        <v>42452.618055555555</v>
      </c>
      <c r="X1325" s="42">
        <v>0.1532319</v>
      </c>
    </row>
    <row r="1326" spans="22:24" x14ac:dyDescent="0.2">
      <c r="V1326" s="40">
        <v>345.71927808000004</v>
      </c>
      <c r="W1326" s="41">
        <v>42457.65625</v>
      </c>
      <c r="X1326" s="42">
        <v>0.22133140000000001</v>
      </c>
    </row>
    <row r="1327" spans="22:24" x14ac:dyDescent="0.2">
      <c r="V1327" s="40">
        <v>298.74252672</v>
      </c>
      <c r="W1327" s="41">
        <v>42457.701388888891</v>
      </c>
      <c r="X1327" s="42">
        <v>0.22124911</v>
      </c>
    </row>
    <row r="1328" spans="22:24" x14ac:dyDescent="0.2">
      <c r="V1328" s="40">
        <v>421.48719360000001</v>
      </c>
      <c r="W1328" s="41">
        <v>42458.371527777781</v>
      </c>
      <c r="X1328" s="42">
        <v>0.22816599999999701</v>
      </c>
    </row>
    <row r="1329" spans="22:24" x14ac:dyDescent="0.2">
      <c r="V1329" s="40">
        <v>377.05320576000003</v>
      </c>
      <c r="W1329" s="41">
        <v>42458.409722222219</v>
      </c>
      <c r="X1329" s="42">
        <v>0.22746912</v>
      </c>
    </row>
    <row r="1330" spans="22:24" x14ac:dyDescent="0.2">
      <c r="V1330" s="40">
        <v>298.74252672</v>
      </c>
      <c r="W1330" s="41">
        <v>42464.513888888891</v>
      </c>
      <c r="X1330" s="42">
        <v>0.28163999999963002</v>
      </c>
    </row>
    <row r="1331" spans="22:24" x14ac:dyDescent="0.2">
      <c r="V1331" s="40">
        <v>345.71927808000004</v>
      </c>
      <c r="W1331" s="41">
        <v>42464.583333333336</v>
      </c>
      <c r="X1331" s="42">
        <v>0.22157999999998701</v>
      </c>
    </row>
    <row r="1332" spans="22:24" x14ac:dyDescent="0.2">
      <c r="V1332" s="40">
        <v>377.05320576000003</v>
      </c>
      <c r="W1332" s="41">
        <v>42464.611111111109</v>
      </c>
      <c r="X1332" s="42">
        <v>0.22614680000000001</v>
      </c>
    </row>
    <row r="1333" spans="22:24" x14ac:dyDescent="0.2">
      <c r="V1333" s="40">
        <v>421.48719360000001</v>
      </c>
      <c r="W1333" s="41">
        <v>42464.645833333336</v>
      </c>
      <c r="X1333" s="42">
        <v>0.22158312999999999</v>
      </c>
    </row>
    <row r="1334" spans="22:24" x14ac:dyDescent="0.2">
      <c r="V1334" s="40">
        <v>377.05320576000003</v>
      </c>
      <c r="W1334" s="41">
        <v>42472.4375</v>
      </c>
      <c r="X1334" s="42">
        <v>0.22983429999999999</v>
      </c>
    </row>
    <row r="1335" spans="22:24" x14ac:dyDescent="0.2">
      <c r="V1335" s="40">
        <v>421.48719360000001</v>
      </c>
      <c r="W1335" s="41">
        <v>42472.46875</v>
      </c>
      <c r="X1335" s="42">
        <v>0.23552999999999999</v>
      </c>
    </row>
    <row r="1336" spans="22:24" x14ac:dyDescent="0.2">
      <c r="V1336" s="40">
        <v>345.71927808000004</v>
      </c>
      <c r="W1336" s="41">
        <v>42472.541666666664</v>
      </c>
      <c r="X1336" s="42">
        <v>0.23778799999998601</v>
      </c>
    </row>
    <row r="1337" spans="22:24" x14ac:dyDescent="0.2">
      <c r="V1337" s="40">
        <v>298.74252672</v>
      </c>
      <c r="W1337" s="41">
        <v>42472.583333333336</v>
      </c>
      <c r="X1337" s="42">
        <v>0.24241170000000001</v>
      </c>
    </row>
    <row r="1338" spans="22:24" x14ac:dyDescent="0.2">
      <c r="V1338" s="40">
        <v>421.48719360000001</v>
      </c>
      <c r="W1338" s="41">
        <v>42479.397916666669</v>
      </c>
      <c r="X1338" s="42">
        <v>0.44532111000000002</v>
      </c>
    </row>
    <row r="1339" spans="22:24" x14ac:dyDescent="0.2">
      <c r="V1339" s="40">
        <v>377.05320576000003</v>
      </c>
      <c r="W1339" s="41">
        <v>42479.428472222222</v>
      </c>
      <c r="X1339" s="42">
        <v>0.227438</v>
      </c>
    </row>
    <row r="1340" spans="22:24" x14ac:dyDescent="0.2">
      <c r="V1340" s="40">
        <v>345.71927808000004</v>
      </c>
      <c r="W1340" s="41">
        <v>42479.465277777781</v>
      </c>
      <c r="X1340" s="42">
        <v>0.2759566</v>
      </c>
    </row>
    <row r="1341" spans="22:24" x14ac:dyDescent="0.2">
      <c r="V1341" s="40">
        <v>298.74252672</v>
      </c>
      <c r="W1341" s="41">
        <v>42479.517361111109</v>
      </c>
      <c r="X1341" s="42">
        <v>0.2297894</v>
      </c>
    </row>
    <row r="1342" spans="22:24" x14ac:dyDescent="0.2">
      <c r="V1342" s="40">
        <v>421.48719360000001</v>
      </c>
      <c r="W1342" s="41">
        <v>42486.354166666664</v>
      </c>
      <c r="X1342" s="42">
        <v>0.22233223999999999</v>
      </c>
    </row>
    <row r="1343" spans="22:24" x14ac:dyDescent="0.2">
      <c r="V1343" s="40">
        <v>377.05320576000003</v>
      </c>
      <c r="W1343" s="41">
        <v>42486.416666666664</v>
      </c>
      <c r="X1343" s="42">
        <v>0.22431519999999999</v>
      </c>
    </row>
    <row r="1344" spans="22:24" x14ac:dyDescent="0.2">
      <c r="V1344" s="40">
        <v>377.05320576000003</v>
      </c>
      <c r="W1344" s="41">
        <v>42486.420138888891</v>
      </c>
      <c r="X1344" s="42">
        <v>0.2268886</v>
      </c>
    </row>
    <row r="1345" spans="22:24" x14ac:dyDescent="0.2">
      <c r="V1345" s="40">
        <v>345.71927808000004</v>
      </c>
      <c r="W1345" s="41">
        <v>42486.4375</v>
      </c>
      <c r="X1345" s="42">
        <v>0.22961599999999499</v>
      </c>
    </row>
    <row r="1346" spans="22:24" x14ac:dyDescent="0.2">
      <c r="V1346" s="40">
        <v>298.74252672</v>
      </c>
      <c r="W1346" s="41">
        <v>42486.489583333336</v>
      </c>
      <c r="X1346" s="42">
        <v>0.24993170000000001</v>
      </c>
    </row>
    <row r="1347" spans="22:24" x14ac:dyDescent="0.2">
      <c r="V1347" s="40">
        <v>421.48719360000001</v>
      </c>
      <c r="W1347" s="41">
        <v>42492.458333333336</v>
      </c>
      <c r="X1347" s="42">
        <v>0.22758610000000001</v>
      </c>
    </row>
    <row r="1348" spans="22:24" x14ac:dyDescent="0.2">
      <c r="V1348" s="40">
        <v>377.05320576000003</v>
      </c>
      <c r="W1348" s="41">
        <v>42492.5</v>
      </c>
      <c r="X1348" s="42">
        <v>0.22725519</v>
      </c>
    </row>
    <row r="1349" spans="22:24" x14ac:dyDescent="0.2">
      <c r="V1349" s="40">
        <v>345.71927808000004</v>
      </c>
      <c r="W1349" s="41">
        <v>42492.541666666664</v>
      </c>
      <c r="X1349" s="42">
        <v>0.22812170000000001</v>
      </c>
    </row>
    <row r="1350" spans="22:24" x14ac:dyDescent="0.2">
      <c r="V1350" s="40">
        <v>298.74252672</v>
      </c>
      <c r="W1350" s="41">
        <v>42492.583333333336</v>
      </c>
      <c r="X1350" s="42">
        <v>0.2366182</v>
      </c>
    </row>
    <row r="1351" spans="22:24" x14ac:dyDescent="0.2">
      <c r="V1351" s="40">
        <v>298.74252672</v>
      </c>
      <c r="W1351" s="41">
        <v>42499.520833333336</v>
      </c>
      <c r="X1351" s="42">
        <v>0.25575712</v>
      </c>
    </row>
    <row r="1352" spans="22:24" x14ac:dyDescent="0.2">
      <c r="V1352" s="40">
        <v>345.71927808000004</v>
      </c>
      <c r="W1352" s="41">
        <v>42499.59375</v>
      </c>
      <c r="X1352" s="42">
        <v>0.266641999999993</v>
      </c>
    </row>
    <row r="1353" spans="22:24" x14ac:dyDescent="0.2">
      <c r="V1353" s="40">
        <v>377.05320576000003</v>
      </c>
      <c r="W1353" s="41">
        <v>42499.614583333336</v>
      </c>
      <c r="X1353" s="42">
        <v>0.24653599999999301</v>
      </c>
    </row>
    <row r="1354" spans="22:24" x14ac:dyDescent="0.2">
      <c r="V1354" s="40">
        <v>421.48719360000001</v>
      </c>
      <c r="W1354" s="41">
        <v>42499.75</v>
      </c>
      <c r="X1354" s="42">
        <v>0.24785599999999999</v>
      </c>
    </row>
    <row r="1355" spans="22:24" x14ac:dyDescent="0.2">
      <c r="V1355" s="40">
        <v>421.48719360000001</v>
      </c>
      <c r="W1355" s="41">
        <v>42505.395833333336</v>
      </c>
      <c r="X1355" s="42">
        <v>0.34474999999998501</v>
      </c>
    </row>
    <row r="1356" spans="22:24" x14ac:dyDescent="0.2">
      <c r="V1356" s="40">
        <v>377.05320576000003</v>
      </c>
      <c r="W1356" s="41">
        <v>42505.427083333336</v>
      </c>
      <c r="X1356" s="42">
        <v>0.33472970000000002</v>
      </c>
    </row>
    <row r="1357" spans="22:24" x14ac:dyDescent="0.2">
      <c r="V1357" s="40">
        <v>345.71927808000004</v>
      </c>
      <c r="W1357" s="41">
        <v>42505.458333333336</v>
      </c>
      <c r="X1357" s="42">
        <v>0.56638999999998496</v>
      </c>
    </row>
    <row r="1358" spans="22:24" x14ac:dyDescent="0.2">
      <c r="V1358" s="40">
        <v>298.74252672</v>
      </c>
      <c r="W1358" s="41">
        <v>42505.510416666664</v>
      </c>
      <c r="X1358" s="42">
        <v>0.41339599999999299</v>
      </c>
    </row>
    <row r="1359" spans="22:24" x14ac:dyDescent="0.2">
      <c r="V1359" s="40">
        <v>421.48719360000001</v>
      </c>
      <c r="W1359" s="41">
        <v>42511.53125</v>
      </c>
      <c r="X1359" s="42">
        <v>0.23824499999999499</v>
      </c>
    </row>
    <row r="1360" spans="22:24" x14ac:dyDescent="0.2">
      <c r="V1360" s="40">
        <v>377.05320576000003</v>
      </c>
      <c r="W1360" s="41">
        <v>42511.552083333336</v>
      </c>
      <c r="X1360" s="42">
        <v>0.26175199999999998</v>
      </c>
    </row>
    <row r="1361" spans="22:24" x14ac:dyDescent="0.2">
      <c r="V1361" s="40">
        <v>345.71927808000004</v>
      </c>
      <c r="W1361" s="41">
        <v>42511.59375</v>
      </c>
      <c r="X1361" s="42">
        <v>0.27219999999970002</v>
      </c>
    </row>
    <row r="1362" spans="22:24" x14ac:dyDescent="0.2">
      <c r="V1362" s="40">
        <v>298.74252672</v>
      </c>
      <c r="W1362" s="41">
        <v>42511.645833333336</v>
      </c>
      <c r="X1362" s="42">
        <v>0.26325599999999399</v>
      </c>
    </row>
    <row r="1363" spans="22:24" x14ac:dyDescent="0.2">
      <c r="V1363" s="40">
        <v>421.48719360000001</v>
      </c>
      <c r="W1363" s="41">
        <v>42521.479166666664</v>
      </c>
      <c r="X1363" s="42">
        <v>0.25288699999999498</v>
      </c>
    </row>
    <row r="1364" spans="22:24" x14ac:dyDescent="0.2">
      <c r="V1364" s="40">
        <v>421.48719360000001</v>
      </c>
      <c r="W1364" s="41">
        <v>42521.53125</v>
      </c>
      <c r="X1364" s="42">
        <v>0.28347899999999199</v>
      </c>
    </row>
    <row r="1365" spans="22:24" x14ac:dyDescent="0.2">
      <c r="V1365" s="40">
        <v>377.05320576000003</v>
      </c>
      <c r="W1365" s="41">
        <v>42521.583333333336</v>
      </c>
      <c r="X1365" s="42">
        <v>0.25139299999999598</v>
      </c>
    </row>
    <row r="1366" spans="22:24" x14ac:dyDescent="0.2">
      <c r="V1366" s="40">
        <v>345.71927808000004</v>
      </c>
      <c r="W1366" s="41">
        <v>42521.635416666664</v>
      </c>
      <c r="X1366" s="42">
        <v>0.2654531</v>
      </c>
    </row>
    <row r="1367" spans="22:24" x14ac:dyDescent="0.2">
      <c r="V1367" s="40">
        <v>298.74252672</v>
      </c>
      <c r="W1367" s="41">
        <v>42521.677083333336</v>
      </c>
      <c r="X1367" s="42">
        <v>0.27945899999998802</v>
      </c>
    </row>
    <row r="1368" spans="22:24" x14ac:dyDescent="0.2">
      <c r="V1368" s="40">
        <v>421.48719360000001</v>
      </c>
      <c r="W1368" s="41">
        <v>42526.291666666664</v>
      </c>
      <c r="X1368" s="42">
        <v>0.36225999999999497</v>
      </c>
    </row>
    <row r="1369" spans="22:24" x14ac:dyDescent="0.2">
      <c r="V1369" s="40">
        <v>377.05320576000003</v>
      </c>
      <c r="W1369" s="41">
        <v>42526.350694444445</v>
      </c>
      <c r="X1369" s="42">
        <v>0.31458199999999498</v>
      </c>
    </row>
    <row r="1370" spans="22:24" x14ac:dyDescent="0.2">
      <c r="V1370" s="40">
        <v>345.71927808000004</v>
      </c>
      <c r="W1370" s="41">
        <v>42526.395833333336</v>
      </c>
      <c r="X1370" s="42">
        <v>0.34799799999999198</v>
      </c>
    </row>
    <row r="1371" spans="22:24" x14ac:dyDescent="0.2">
      <c r="V1371" s="40">
        <v>298.74252672</v>
      </c>
      <c r="W1371" s="41">
        <v>42526.4375</v>
      </c>
      <c r="X1371" s="42">
        <v>0.354428999999996</v>
      </c>
    </row>
    <row r="1372" spans="22:24" x14ac:dyDescent="0.2">
      <c r="V1372" s="40">
        <v>345.79974528000002</v>
      </c>
      <c r="W1372" s="41">
        <v>42528.388888888891</v>
      </c>
      <c r="X1372" s="42">
        <v>0.16553579999990001</v>
      </c>
    </row>
    <row r="1373" spans="22:24" x14ac:dyDescent="0.2">
      <c r="V1373" s="40">
        <v>345.79974528000002</v>
      </c>
      <c r="W1373" s="41">
        <v>42528.388888888891</v>
      </c>
      <c r="X1373" s="42">
        <v>0.148364</v>
      </c>
    </row>
    <row r="1374" spans="22:24" x14ac:dyDescent="0.2">
      <c r="V1374" s="40">
        <v>377.61647615999999</v>
      </c>
      <c r="W1374" s="41">
        <v>42528.458333333336</v>
      </c>
      <c r="X1374" s="42">
        <v>0.15994359999999899</v>
      </c>
    </row>
    <row r="1375" spans="22:24" x14ac:dyDescent="0.2">
      <c r="V1375" s="40">
        <v>421.32625920000004</v>
      </c>
      <c r="W1375" s="41">
        <v>42528.5</v>
      </c>
      <c r="X1375" s="42">
        <v>0.17866379999999499</v>
      </c>
    </row>
    <row r="1376" spans="22:24" x14ac:dyDescent="0.2">
      <c r="V1376" s="40">
        <v>510.74141184000007</v>
      </c>
      <c r="W1376" s="41">
        <v>42528.620833333334</v>
      </c>
      <c r="X1376" s="42">
        <v>0.19953665900000001</v>
      </c>
    </row>
    <row r="1377" spans="22:24" x14ac:dyDescent="0.2">
      <c r="V1377" s="40">
        <v>295.82961408</v>
      </c>
      <c r="W1377" s="41">
        <v>42529.392361111109</v>
      </c>
      <c r="X1377" s="42">
        <v>0.163153677</v>
      </c>
    </row>
    <row r="1378" spans="22:24" x14ac:dyDescent="0.2">
      <c r="V1378" s="40">
        <v>246.34228608000001</v>
      </c>
      <c r="W1378" s="41">
        <v>42529.447916666664</v>
      </c>
      <c r="X1378" s="42">
        <v>0.15343848400000001</v>
      </c>
    </row>
    <row r="1379" spans="22:24" x14ac:dyDescent="0.2">
      <c r="V1379" s="40">
        <v>214.42899456000004</v>
      </c>
      <c r="W1379" s="41">
        <v>42529.486111111109</v>
      </c>
      <c r="X1379" s="42">
        <v>0.14221521500000001</v>
      </c>
    </row>
    <row r="1380" spans="22:24" x14ac:dyDescent="0.2">
      <c r="V1380" s="40">
        <v>196.87105152000001</v>
      </c>
      <c r="W1380" s="41">
        <v>42529.53125</v>
      </c>
      <c r="X1380" s="42">
        <v>0.13972499999995999</v>
      </c>
    </row>
    <row r="1381" spans="22:24" x14ac:dyDescent="0.2">
      <c r="V1381" s="40">
        <v>196.05028608000001</v>
      </c>
      <c r="W1381" s="41">
        <v>42530.420138888891</v>
      </c>
      <c r="X1381" s="42">
        <v>0.18256352300000001</v>
      </c>
    </row>
    <row r="1382" spans="22:24" x14ac:dyDescent="0.2">
      <c r="V1382" s="40">
        <v>421.48719360000001</v>
      </c>
      <c r="W1382" s="41">
        <v>42534.409722222219</v>
      </c>
      <c r="X1382" s="42">
        <v>0.37362999999999702</v>
      </c>
    </row>
    <row r="1383" spans="22:24" x14ac:dyDescent="0.2">
      <c r="V1383" s="40">
        <v>377.05320576000003</v>
      </c>
      <c r="W1383" s="41">
        <v>42534.4375</v>
      </c>
      <c r="X1383" s="42">
        <v>0.34642999999997998</v>
      </c>
    </row>
    <row r="1384" spans="22:24" x14ac:dyDescent="0.2">
      <c r="V1384" s="40">
        <v>345.71927808000004</v>
      </c>
      <c r="W1384" s="41">
        <v>42534.479166666664</v>
      </c>
      <c r="X1384" s="42">
        <v>0.31562299999999199</v>
      </c>
    </row>
    <row r="1385" spans="22:24" x14ac:dyDescent="0.2">
      <c r="V1385" s="40">
        <v>298.74252672</v>
      </c>
      <c r="W1385" s="41">
        <v>42534.520833333336</v>
      </c>
      <c r="X1385" s="42">
        <v>0.33612999999998999</v>
      </c>
    </row>
    <row r="1386" spans="22:24" x14ac:dyDescent="0.2">
      <c r="V1386" s="40">
        <v>421.48719360000001</v>
      </c>
      <c r="W1386" s="41">
        <v>42539.541666666664</v>
      </c>
      <c r="X1386" s="42">
        <v>0.29324999999996998</v>
      </c>
    </row>
    <row r="1387" spans="22:24" x14ac:dyDescent="0.2">
      <c r="V1387" s="40">
        <v>377.05320576000003</v>
      </c>
      <c r="W1387" s="41">
        <v>42539.572916666664</v>
      </c>
      <c r="X1387" s="42">
        <v>0.27140999999999998</v>
      </c>
    </row>
    <row r="1388" spans="22:24" x14ac:dyDescent="0.2">
      <c r="V1388" s="40">
        <v>345.71927808000004</v>
      </c>
      <c r="W1388" s="41">
        <v>42539.59375</v>
      </c>
      <c r="X1388" s="42">
        <v>0.44249119999999997</v>
      </c>
    </row>
    <row r="1389" spans="22:24" x14ac:dyDescent="0.2">
      <c r="V1389" s="40">
        <v>298.74252672</v>
      </c>
      <c r="W1389" s="41">
        <v>42539.645833333336</v>
      </c>
      <c r="X1389" s="42">
        <v>0.32836499999999802</v>
      </c>
    </row>
    <row r="1390" spans="22:24" x14ac:dyDescent="0.2">
      <c r="V1390" s="40">
        <v>421.48719360000001</v>
      </c>
      <c r="W1390" s="41">
        <v>42546.520833333336</v>
      </c>
      <c r="X1390" s="42">
        <v>0.22578499999999599</v>
      </c>
    </row>
    <row r="1391" spans="22:24" x14ac:dyDescent="0.2">
      <c r="V1391" s="40">
        <v>377.05320576000003</v>
      </c>
      <c r="W1391" s="41">
        <v>42546.541666666664</v>
      </c>
      <c r="X1391" s="42">
        <v>0.22616999999993001</v>
      </c>
    </row>
    <row r="1392" spans="22:24" x14ac:dyDescent="0.2">
      <c r="V1392" s="40">
        <v>377.05320576000003</v>
      </c>
      <c r="W1392" s="41">
        <v>42546.545138888891</v>
      </c>
      <c r="X1392" s="42">
        <v>0.22568999999997</v>
      </c>
    </row>
    <row r="1393" spans="22:24" x14ac:dyDescent="0.2">
      <c r="V1393" s="40">
        <v>345.71927808000004</v>
      </c>
      <c r="W1393" s="41">
        <v>42546.583333333336</v>
      </c>
      <c r="X1393" s="42">
        <v>0.22614299999999599</v>
      </c>
    </row>
    <row r="1394" spans="22:24" x14ac:dyDescent="0.2">
      <c r="V1394" s="40">
        <v>298.74252672</v>
      </c>
      <c r="W1394" s="41">
        <v>42546.614583333336</v>
      </c>
      <c r="X1394" s="42">
        <v>0.22677999999999199</v>
      </c>
    </row>
  </sheetData>
  <sheetProtection algorithmName="SHA-512" hashValue="CQA1tEt4SzKEYOV629bejQhRr/CFS0AWfxFECV+LDgX3reD+FssUHbrCFtCy5n6qcyCYPZy5uNWUnLVnkohHdg==" saltValue="YXosm4EXFknVONoB6+l+GA==" spinCount="100000" sheet="1" scenarios="1"/>
  <mergeCells count="1">
    <mergeCell ref="K1:U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F3499-7CFF-4D9E-B6CA-ADD3D1B73C42}">
  <dimension ref="A1:U214"/>
  <sheetViews>
    <sheetView workbookViewId="0">
      <selection sqref="A1:K1"/>
    </sheetView>
  </sheetViews>
  <sheetFormatPr defaultRowHeight="15" x14ac:dyDescent="0.25"/>
  <cols>
    <col min="14" max="14" width="10" style="145" customWidth="1"/>
    <col min="15" max="16" width="13" style="145" customWidth="1"/>
    <col min="17" max="17" width="12.28515625" style="145" customWidth="1"/>
    <col min="18" max="18" width="15.7109375" style="147" customWidth="1"/>
    <col min="19" max="19" width="14.5703125" style="147" customWidth="1"/>
    <col min="20" max="20" width="12.5703125" style="147" customWidth="1"/>
    <col min="21" max="21" width="11.5703125" customWidth="1"/>
  </cols>
  <sheetData>
    <row r="1" spans="1:21" ht="66.75" customHeight="1" x14ac:dyDescent="0.35">
      <c r="A1" s="160" t="s">
        <v>254</v>
      </c>
      <c r="B1" s="160"/>
      <c r="C1" s="160"/>
      <c r="D1" s="160"/>
      <c r="E1" s="160"/>
      <c r="F1" s="160"/>
      <c r="G1" s="160"/>
      <c r="H1" s="160"/>
      <c r="I1" s="160"/>
      <c r="J1" s="160"/>
      <c r="K1" s="160"/>
      <c r="N1" s="144" t="s">
        <v>243</v>
      </c>
      <c r="R1" s="146"/>
      <c r="T1" s="146"/>
      <c r="U1" s="148"/>
    </row>
    <row r="2" spans="1:21" ht="21" x14ac:dyDescent="0.35">
      <c r="A2" s="137" t="s">
        <v>0</v>
      </c>
      <c r="B2" s="137"/>
      <c r="C2" s="137"/>
      <c r="D2" s="137"/>
      <c r="E2" s="137"/>
      <c r="F2" s="137"/>
      <c r="G2" s="137"/>
      <c r="H2" s="137"/>
      <c r="I2" s="137"/>
      <c r="J2" s="137"/>
      <c r="K2" s="137"/>
      <c r="N2" s="144"/>
      <c r="Q2" s="149" t="s">
        <v>244</v>
      </c>
      <c r="R2" s="149"/>
      <c r="S2" s="149"/>
      <c r="T2" s="149"/>
    </row>
    <row r="3" spans="1:21" ht="45" x14ac:dyDescent="0.25">
      <c r="A3" s="137"/>
      <c r="B3" s="137"/>
      <c r="C3" s="137"/>
      <c r="D3" s="137"/>
      <c r="E3" s="137"/>
      <c r="F3" s="137"/>
      <c r="G3" s="137"/>
      <c r="H3" s="137"/>
      <c r="I3" s="137"/>
      <c r="J3" s="137"/>
      <c r="K3" s="137"/>
      <c r="N3" s="150" t="s">
        <v>245</v>
      </c>
      <c r="O3" s="150" t="s">
        <v>246</v>
      </c>
      <c r="P3" s="150" t="s">
        <v>247</v>
      </c>
      <c r="Q3" s="150" t="s">
        <v>248</v>
      </c>
      <c r="R3" s="151" t="s">
        <v>249</v>
      </c>
      <c r="S3" s="151" t="s">
        <v>250</v>
      </c>
      <c r="T3" s="151" t="s">
        <v>251</v>
      </c>
    </row>
    <row r="4" spans="1:21" x14ac:dyDescent="0.25">
      <c r="N4" s="152">
        <v>2</v>
      </c>
      <c r="O4" s="153">
        <v>12.737</v>
      </c>
      <c r="P4" s="154">
        <f>ROUND(O4,0)</f>
        <v>13</v>
      </c>
      <c r="Q4" s="155">
        <v>480726.26500755898</v>
      </c>
    </row>
    <row r="5" spans="1:21" x14ac:dyDescent="0.25">
      <c r="N5" s="152">
        <v>3</v>
      </c>
      <c r="O5" s="153">
        <v>14.370000000000001</v>
      </c>
      <c r="P5" s="154">
        <f t="shared" ref="P5:P68" si="0">ROUND(O5,0)</f>
        <v>14</v>
      </c>
      <c r="Q5" s="155">
        <v>458197.755377147</v>
      </c>
      <c r="R5" s="156">
        <f t="shared" ref="R5:R68" si="1">Q4-Q5</f>
        <v>22528.50963041198</v>
      </c>
      <c r="S5" s="156">
        <f t="shared" ref="S5:S68" si="2">(R5/(O5-O4))</f>
        <v>13795.780545261461</v>
      </c>
      <c r="T5" s="156">
        <f>R5</f>
        <v>22528.50963041198</v>
      </c>
    </row>
    <row r="6" spans="1:21" x14ac:dyDescent="0.25">
      <c r="N6" s="152">
        <v>4</v>
      </c>
      <c r="O6" s="153">
        <v>16.003</v>
      </c>
      <c r="P6" s="154">
        <f t="shared" si="0"/>
        <v>16</v>
      </c>
      <c r="Q6" s="155">
        <v>443138.337748194</v>
      </c>
      <c r="R6" s="156">
        <f t="shared" si="1"/>
        <v>15059.417628953001</v>
      </c>
      <c r="S6" s="156">
        <f t="shared" si="2"/>
        <v>9221.9336368358909</v>
      </c>
      <c r="T6" s="156">
        <f>T5+R6</f>
        <v>37587.92725936498</v>
      </c>
    </row>
    <row r="7" spans="1:21" x14ac:dyDescent="0.25">
      <c r="N7" s="152">
        <v>5</v>
      </c>
      <c r="O7" s="153">
        <v>17.635999999999999</v>
      </c>
      <c r="P7" s="154">
        <f t="shared" si="0"/>
        <v>18</v>
      </c>
      <c r="Q7" s="155">
        <v>430972.833378957</v>
      </c>
      <c r="R7" s="156">
        <f t="shared" si="1"/>
        <v>12165.504369236995</v>
      </c>
      <c r="S7" s="156">
        <f t="shared" si="2"/>
        <v>7449.7883461341098</v>
      </c>
      <c r="T7" s="156">
        <f t="shared" ref="T7:T70" si="3">T6+R7</f>
        <v>49753.431628601975</v>
      </c>
    </row>
    <row r="8" spans="1:21" x14ac:dyDescent="0.25">
      <c r="N8" s="152">
        <v>6</v>
      </c>
      <c r="O8" s="153">
        <v>19.602</v>
      </c>
      <c r="P8" s="154">
        <f t="shared" si="0"/>
        <v>20</v>
      </c>
      <c r="Q8" s="155">
        <v>418727.78930712602</v>
      </c>
      <c r="R8" s="156">
        <f t="shared" si="1"/>
        <v>12245.044071830984</v>
      </c>
      <c r="S8" s="156">
        <f t="shared" si="2"/>
        <v>6228.404919547801</v>
      </c>
      <c r="T8" s="156">
        <f t="shared" si="3"/>
        <v>61998.475700432959</v>
      </c>
    </row>
    <row r="9" spans="1:21" x14ac:dyDescent="0.25">
      <c r="N9" s="152">
        <v>7</v>
      </c>
      <c r="O9" s="153">
        <v>21.568000000000001</v>
      </c>
      <c r="P9" s="154">
        <f t="shared" si="0"/>
        <v>22</v>
      </c>
      <c r="Q9" s="155">
        <v>406818.333657971</v>
      </c>
      <c r="R9" s="156">
        <f t="shared" si="1"/>
        <v>11909.455649155017</v>
      </c>
      <c r="S9" s="156">
        <f t="shared" si="2"/>
        <v>6057.708875460331</v>
      </c>
      <c r="T9" s="156">
        <f t="shared" si="3"/>
        <v>73907.931349587976</v>
      </c>
    </row>
    <row r="10" spans="1:21" x14ac:dyDescent="0.25">
      <c r="N10" s="152">
        <v>8</v>
      </c>
      <c r="O10" s="153">
        <v>23.534000000000002</v>
      </c>
      <c r="P10" s="154">
        <f t="shared" si="0"/>
        <v>24</v>
      </c>
      <c r="Q10" s="155">
        <v>395230.35846218502</v>
      </c>
      <c r="R10" s="156">
        <f t="shared" si="1"/>
        <v>11587.975195785984</v>
      </c>
      <c r="S10" s="156">
        <f t="shared" si="2"/>
        <v>5894.1888076225723</v>
      </c>
      <c r="T10" s="156">
        <f t="shared" si="3"/>
        <v>85495.90654537396</v>
      </c>
    </row>
    <row r="11" spans="1:21" x14ac:dyDescent="0.25">
      <c r="N11" s="152">
        <v>9</v>
      </c>
      <c r="O11" s="153">
        <v>25.5</v>
      </c>
      <c r="P11" s="154">
        <f t="shared" si="0"/>
        <v>26</v>
      </c>
      <c r="Q11" s="155">
        <v>383943.28623675503</v>
      </c>
      <c r="R11" s="156">
        <f t="shared" si="1"/>
        <v>11287.072225429991</v>
      </c>
      <c r="S11" s="156">
        <f t="shared" si="2"/>
        <v>5741.135414766025</v>
      </c>
      <c r="T11" s="156">
        <f t="shared" si="3"/>
        <v>96782.978770803951</v>
      </c>
    </row>
    <row r="12" spans="1:21" x14ac:dyDescent="0.25">
      <c r="N12" s="152">
        <v>10</v>
      </c>
      <c r="O12" s="153">
        <v>27.466000000000005</v>
      </c>
      <c r="P12" s="154">
        <f t="shared" si="0"/>
        <v>27</v>
      </c>
      <c r="Q12" s="155">
        <v>372942.47838687</v>
      </c>
      <c r="R12" s="156">
        <f t="shared" si="1"/>
        <v>11000.807849885023</v>
      </c>
      <c r="S12" s="156">
        <f t="shared" si="2"/>
        <v>5595.5278992293979</v>
      </c>
      <c r="T12" s="156">
        <f t="shared" si="3"/>
        <v>107783.78662068897</v>
      </c>
    </row>
    <row r="13" spans="1:21" x14ac:dyDescent="0.25">
      <c r="N13" s="152">
        <v>11</v>
      </c>
      <c r="O13" s="153">
        <v>29.432000000000006</v>
      </c>
      <c r="P13" s="154">
        <f t="shared" si="0"/>
        <v>29</v>
      </c>
      <c r="Q13" s="155">
        <v>363850.27096291498</v>
      </c>
      <c r="R13" s="156">
        <f t="shared" si="1"/>
        <v>9092.2074239550275</v>
      </c>
      <c r="S13" s="156">
        <f t="shared" si="2"/>
        <v>4624.7240203230022</v>
      </c>
      <c r="T13" s="156">
        <f t="shared" si="3"/>
        <v>116875.994044644</v>
      </c>
    </row>
    <row r="14" spans="1:21" x14ac:dyDescent="0.25">
      <c r="N14" s="152">
        <v>12</v>
      </c>
      <c r="O14" s="153">
        <v>31.398000000000007</v>
      </c>
      <c r="P14" s="154">
        <f t="shared" si="0"/>
        <v>31</v>
      </c>
      <c r="Q14" s="155">
        <v>354959.84995252499</v>
      </c>
      <c r="R14" s="156">
        <f t="shared" si="1"/>
        <v>8890.4210103899823</v>
      </c>
      <c r="S14" s="156">
        <f t="shared" si="2"/>
        <v>4522.0859666276592</v>
      </c>
      <c r="T14" s="156">
        <f t="shared" si="3"/>
        <v>125766.41505503398</v>
      </c>
    </row>
    <row r="15" spans="1:21" x14ac:dyDescent="0.25">
      <c r="N15" s="152">
        <v>13</v>
      </c>
      <c r="O15" s="153">
        <v>33.364000000000004</v>
      </c>
      <c r="P15" s="154">
        <f t="shared" si="0"/>
        <v>33</v>
      </c>
      <c r="Q15" s="155">
        <v>347405.712846604</v>
      </c>
      <c r="R15" s="156">
        <f t="shared" si="1"/>
        <v>7554.1371059209923</v>
      </c>
      <c r="S15" s="156">
        <f t="shared" si="2"/>
        <v>3842.3891688306217</v>
      </c>
      <c r="T15" s="156">
        <f t="shared" si="3"/>
        <v>133320.55216095498</v>
      </c>
    </row>
    <row r="16" spans="1:21" x14ac:dyDescent="0.25">
      <c r="N16" s="152">
        <v>14</v>
      </c>
      <c r="O16" s="153">
        <v>35.330000000000005</v>
      </c>
      <c r="P16" s="154">
        <f t="shared" si="0"/>
        <v>35</v>
      </c>
      <c r="Q16" s="155">
        <v>340000.658392791</v>
      </c>
      <c r="R16" s="156">
        <f t="shared" si="1"/>
        <v>7405.0544538130052</v>
      </c>
      <c r="S16" s="156">
        <f t="shared" si="2"/>
        <v>3766.558725235504</v>
      </c>
      <c r="T16" s="156">
        <f t="shared" si="3"/>
        <v>140725.60661476798</v>
      </c>
    </row>
    <row r="17" spans="14:20" x14ac:dyDescent="0.25">
      <c r="N17" s="152">
        <v>15</v>
      </c>
      <c r="O17" s="153">
        <v>37.296000000000006</v>
      </c>
      <c r="P17" s="154">
        <f t="shared" si="0"/>
        <v>37</v>
      </c>
      <c r="Q17" s="155">
        <v>332740.23741517199</v>
      </c>
      <c r="R17" s="156">
        <f t="shared" si="1"/>
        <v>7260.420977619011</v>
      </c>
      <c r="S17" s="156">
        <f t="shared" si="2"/>
        <v>3692.9913416169925</v>
      </c>
      <c r="T17" s="156">
        <f t="shared" si="3"/>
        <v>147986.02759238699</v>
      </c>
    </row>
    <row r="18" spans="14:20" x14ac:dyDescent="0.25">
      <c r="N18" s="152">
        <v>16</v>
      </c>
      <c r="O18" s="153">
        <v>39.262000000000008</v>
      </c>
      <c r="P18" s="154">
        <f t="shared" si="0"/>
        <v>39</v>
      </c>
      <c r="Q18" s="155">
        <v>325623.59414878802</v>
      </c>
      <c r="R18" s="156">
        <f t="shared" si="1"/>
        <v>7116.643266383966</v>
      </c>
      <c r="S18" s="156">
        <f t="shared" si="2"/>
        <v>3619.8592402766849</v>
      </c>
      <c r="T18" s="156">
        <f t="shared" si="3"/>
        <v>155102.67085877096</v>
      </c>
    </row>
    <row r="19" spans="14:20" x14ac:dyDescent="0.25">
      <c r="N19" s="152">
        <v>17</v>
      </c>
      <c r="O19" s="153">
        <v>41.228000000000009</v>
      </c>
      <c r="P19" s="154">
        <f t="shared" si="0"/>
        <v>41</v>
      </c>
      <c r="Q19" s="155">
        <v>314576.74273795501</v>
      </c>
      <c r="R19" s="156">
        <f t="shared" si="1"/>
        <v>11046.851410833013</v>
      </c>
      <c r="S19" s="156">
        <f t="shared" si="2"/>
        <v>5618.9478183280808</v>
      </c>
      <c r="T19" s="156">
        <f t="shared" si="3"/>
        <v>166149.52226960397</v>
      </c>
    </row>
    <row r="20" spans="14:20" x14ac:dyDescent="0.25">
      <c r="N20" s="152">
        <v>18</v>
      </c>
      <c r="O20" s="153">
        <v>43.19400000000001</v>
      </c>
      <c r="P20" s="154">
        <f t="shared" si="0"/>
        <v>43</v>
      </c>
      <c r="Q20" s="155">
        <v>303890.57688199199</v>
      </c>
      <c r="R20" s="156">
        <f t="shared" si="1"/>
        <v>10686.165855963016</v>
      </c>
      <c r="S20" s="156">
        <f t="shared" si="2"/>
        <v>5435.4861932670447</v>
      </c>
      <c r="T20" s="156">
        <f t="shared" si="3"/>
        <v>176835.68812556699</v>
      </c>
    </row>
    <row r="21" spans="14:20" x14ac:dyDescent="0.25">
      <c r="N21" s="152">
        <v>19</v>
      </c>
      <c r="O21" s="153">
        <v>45.160000000000011</v>
      </c>
      <c r="P21" s="154">
        <f t="shared" si="0"/>
        <v>45</v>
      </c>
      <c r="Q21" s="155">
        <v>293554.39710953302</v>
      </c>
      <c r="R21" s="156">
        <f t="shared" si="1"/>
        <v>10336.179772458971</v>
      </c>
      <c r="S21" s="156">
        <f t="shared" si="2"/>
        <v>5257.4668222070013</v>
      </c>
      <c r="T21" s="156">
        <f t="shared" si="3"/>
        <v>187171.86789802596</v>
      </c>
    </row>
    <row r="22" spans="14:20" x14ac:dyDescent="0.25">
      <c r="N22" s="152">
        <v>20</v>
      </c>
      <c r="O22" s="153">
        <v>47.126000000000012</v>
      </c>
      <c r="P22" s="154">
        <f t="shared" si="0"/>
        <v>47</v>
      </c>
      <c r="Q22" s="155">
        <v>283557.44631581602</v>
      </c>
      <c r="R22" s="156">
        <f t="shared" si="1"/>
        <v>9996.9507937169983</v>
      </c>
      <c r="S22" s="156">
        <f t="shared" si="2"/>
        <v>5084.919020201929</v>
      </c>
      <c r="T22" s="156">
        <f t="shared" si="3"/>
        <v>197168.81869174296</v>
      </c>
    </row>
    <row r="23" spans="14:20" x14ac:dyDescent="0.25">
      <c r="N23" s="152">
        <v>21</v>
      </c>
      <c r="O23" s="153">
        <v>49.092000000000013</v>
      </c>
      <c r="P23" s="154">
        <f t="shared" si="0"/>
        <v>49</v>
      </c>
      <c r="Q23" s="155">
        <v>274982.72918587399</v>
      </c>
      <c r="R23" s="156">
        <f t="shared" si="1"/>
        <v>8574.7171299420297</v>
      </c>
      <c r="S23" s="156">
        <f t="shared" si="2"/>
        <v>4361.504135270613</v>
      </c>
      <c r="T23" s="156">
        <f t="shared" si="3"/>
        <v>205743.53582168499</v>
      </c>
    </row>
    <row r="24" spans="14:20" x14ac:dyDescent="0.25">
      <c r="N24" s="152">
        <v>22</v>
      </c>
      <c r="O24" s="153">
        <v>51.058000000000014</v>
      </c>
      <c r="P24" s="154">
        <f t="shared" si="0"/>
        <v>51</v>
      </c>
      <c r="Q24" s="155">
        <v>267272.745213777</v>
      </c>
      <c r="R24" s="156">
        <f t="shared" si="1"/>
        <v>7709.9839720969903</v>
      </c>
      <c r="S24" s="156">
        <f t="shared" si="2"/>
        <v>3921.6602096118954</v>
      </c>
      <c r="T24" s="156">
        <f t="shared" si="3"/>
        <v>213453.51979378198</v>
      </c>
    </row>
    <row r="25" spans="14:20" x14ac:dyDescent="0.25">
      <c r="N25" s="152">
        <v>23</v>
      </c>
      <c r="O25" s="153">
        <v>53.024000000000015</v>
      </c>
      <c r="P25" s="154">
        <f t="shared" si="0"/>
        <v>53</v>
      </c>
      <c r="Q25" s="155">
        <v>259780.84362912201</v>
      </c>
      <c r="R25" s="156">
        <f t="shared" si="1"/>
        <v>7491.9015846549883</v>
      </c>
      <c r="S25" s="156">
        <f t="shared" si="2"/>
        <v>3810.7332577085372</v>
      </c>
      <c r="T25" s="156">
        <f t="shared" si="3"/>
        <v>220945.42137843696</v>
      </c>
    </row>
    <row r="26" spans="14:20" x14ac:dyDescent="0.25">
      <c r="N26" s="152">
        <v>24</v>
      </c>
      <c r="O26" s="153">
        <v>54.990000000000016</v>
      </c>
      <c r="P26" s="154">
        <f t="shared" si="0"/>
        <v>55</v>
      </c>
      <c r="Q26" s="155">
        <v>252492.356280187</v>
      </c>
      <c r="R26" s="156">
        <f t="shared" si="1"/>
        <v>7288.4873489350139</v>
      </c>
      <c r="S26" s="156">
        <f t="shared" si="2"/>
        <v>3707.2672171592117</v>
      </c>
      <c r="T26" s="156">
        <f t="shared" si="3"/>
        <v>228233.90872737198</v>
      </c>
    </row>
    <row r="27" spans="14:20" x14ac:dyDescent="0.25">
      <c r="N27" s="152">
        <v>25</v>
      </c>
      <c r="O27" s="153">
        <v>56.956000000000017</v>
      </c>
      <c r="P27" s="154">
        <f t="shared" si="0"/>
        <v>57</v>
      </c>
      <c r="Q27" s="155">
        <v>245402.080534265</v>
      </c>
      <c r="R27" s="156">
        <f t="shared" si="1"/>
        <v>7090.2757459220011</v>
      </c>
      <c r="S27" s="156">
        <f t="shared" si="2"/>
        <v>3606.4474801230913</v>
      </c>
      <c r="T27" s="156">
        <f t="shared" si="3"/>
        <v>235324.18447329398</v>
      </c>
    </row>
    <row r="28" spans="14:20" x14ac:dyDescent="0.25">
      <c r="N28" s="152">
        <v>26</v>
      </c>
      <c r="O28" s="153">
        <v>58.922000000000018</v>
      </c>
      <c r="P28" s="154">
        <f t="shared" si="0"/>
        <v>59</v>
      </c>
      <c r="Q28" s="155">
        <v>238504.99171232799</v>
      </c>
      <c r="R28" s="156">
        <f t="shared" si="1"/>
        <v>6897.0888219370099</v>
      </c>
      <c r="S28" s="156">
        <f t="shared" si="2"/>
        <v>3508.1835309954254</v>
      </c>
      <c r="T28" s="156">
        <f t="shared" si="3"/>
        <v>242221.27329523099</v>
      </c>
    </row>
    <row r="29" spans="14:20" x14ac:dyDescent="0.25">
      <c r="N29" s="152">
        <v>27</v>
      </c>
      <c r="O29" s="153">
        <v>60.888000000000019</v>
      </c>
      <c r="P29" s="154">
        <f t="shared" si="0"/>
        <v>61</v>
      </c>
      <c r="Q29" s="155">
        <v>231796.218182543</v>
      </c>
      <c r="R29" s="156">
        <f t="shared" si="1"/>
        <v>6708.7735297849867</v>
      </c>
      <c r="S29" s="156">
        <f t="shared" si="2"/>
        <v>3412.3975227797473</v>
      </c>
      <c r="T29" s="156">
        <f t="shared" si="3"/>
        <v>248930.04682501598</v>
      </c>
    </row>
    <row r="30" spans="14:20" x14ac:dyDescent="0.25">
      <c r="N30" s="152">
        <v>28</v>
      </c>
      <c r="O30" s="153">
        <v>62.854000000000021</v>
      </c>
      <c r="P30" s="154">
        <f t="shared" si="0"/>
        <v>63</v>
      </c>
      <c r="Q30" s="155">
        <v>225270.963035767</v>
      </c>
      <c r="R30" s="156">
        <f t="shared" si="1"/>
        <v>6525.2551467760059</v>
      </c>
      <c r="S30" s="156">
        <f t="shared" si="2"/>
        <v>3319.0514480040702</v>
      </c>
      <c r="T30" s="156">
        <f t="shared" si="3"/>
        <v>255455.30197179198</v>
      </c>
    </row>
    <row r="31" spans="14:20" x14ac:dyDescent="0.25">
      <c r="N31" s="152">
        <v>29</v>
      </c>
      <c r="O31" s="153">
        <v>64.820000000000022</v>
      </c>
      <c r="P31" s="154">
        <f t="shared" si="0"/>
        <v>65</v>
      </c>
      <c r="Q31" s="155">
        <v>218924.55870941599</v>
      </c>
      <c r="R31" s="156">
        <f t="shared" si="1"/>
        <v>6346.4043263510102</v>
      </c>
      <c r="S31" s="156">
        <f t="shared" si="2"/>
        <v>3228.0795149293017</v>
      </c>
      <c r="T31" s="156">
        <f t="shared" si="3"/>
        <v>261801.70629814299</v>
      </c>
    </row>
    <row r="32" spans="14:20" x14ac:dyDescent="0.25">
      <c r="N32" s="152">
        <v>30</v>
      </c>
      <c r="O32" s="153">
        <v>66.786000000000016</v>
      </c>
      <c r="P32" s="154">
        <f t="shared" si="0"/>
        <v>67</v>
      </c>
      <c r="Q32" s="155">
        <v>213191.84840773401</v>
      </c>
      <c r="R32" s="156">
        <f t="shared" si="1"/>
        <v>5732.7103016819747</v>
      </c>
      <c r="S32" s="156">
        <f t="shared" si="2"/>
        <v>2915.9258909877885</v>
      </c>
      <c r="T32" s="156">
        <f t="shared" si="3"/>
        <v>267534.41659982497</v>
      </c>
    </row>
    <row r="33" spans="14:20" x14ac:dyDescent="0.25">
      <c r="N33" s="152">
        <v>31</v>
      </c>
      <c r="O33" s="153">
        <v>68.294000000000011</v>
      </c>
      <c r="P33" s="154">
        <f t="shared" si="0"/>
        <v>68</v>
      </c>
      <c r="Q33" s="155">
        <v>208047.76842570299</v>
      </c>
      <c r="R33" s="156">
        <f t="shared" si="1"/>
        <v>5144.0799820310203</v>
      </c>
      <c r="S33" s="156">
        <f t="shared" si="2"/>
        <v>3411.1936220364955</v>
      </c>
      <c r="T33" s="156">
        <f t="shared" si="3"/>
        <v>272678.49658185599</v>
      </c>
    </row>
    <row r="34" spans="14:20" x14ac:dyDescent="0.25">
      <c r="N34" s="152">
        <v>32</v>
      </c>
      <c r="O34" s="153">
        <v>70.132000000000005</v>
      </c>
      <c r="P34" s="154">
        <f t="shared" si="0"/>
        <v>70</v>
      </c>
      <c r="Q34" s="155">
        <v>198183.135276794</v>
      </c>
      <c r="R34" s="156">
        <f t="shared" si="1"/>
        <v>9864.6331489089935</v>
      </c>
      <c r="S34" s="156">
        <f t="shared" si="2"/>
        <v>5367.0474150756399</v>
      </c>
      <c r="T34" s="156">
        <f t="shared" si="3"/>
        <v>282543.12973076501</v>
      </c>
    </row>
    <row r="35" spans="14:20" x14ac:dyDescent="0.25">
      <c r="N35" s="152">
        <v>33</v>
      </c>
      <c r="O35" s="153">
        <v>71.97</v>
      </c>
      <c r="P35" s="154">
        <f t="shared" si="0"/>
        <v>72</v>
      </c>
      <c r="Q35" s="155">
        <v>188778.03656069699</v>
      </c>
      <c r="R35" s="156">
        <f t="shared" si="1"/>
        <v>9405.0987160970108</v>
      </c>
      <c r="S35" s="156">
        <f t="shared" si="2"/>
        <v>5117.0286812279883</v>
      </c>
      <c r="T35" s="156">
        <f t="shared" si="3"/>
        <v>291948.22844686202</v>
      </c>
    </row>
    <row r="36" spans="14:20" x14ac:dyDescent="0.25">
      <c r="N36" s="152">
        <v>34</v>
      </c>
      <c r="O36" s="153">
        <v>73.807999999999993</v>
      </c>
      <c r="P36" s="154">
        <f t="shared" si="0"/>
        <v>74</v>
      </c>
      <c r="Q36" s="155">
        <v>179811.426992319</v>
      </c>
      <c r="R36" s="156">
        <f t="shared" si="1"/>
        <v>8966.6095683779859</v>
      </c>
      <c r="S36" s="156">
        <f t="shared" si="2"/>
        <v>4878.4600480837953</v>
      </c>
      <c r="T36" s="156">
        <f t="shared" si="3"/>
        <v>300914.83801524004</v>
      </c>
    </row>
    <row r="37" spans="14:20" x14ac:dyDescent="0.25">
      <c r="N37" s="152">
        <v>35</v>
      </c>
      <c r="O37" s="153">
        <v>75.645999999999987</v>
      </c>
      <c r="P37" s="154">
        <f t="shared" si="0"/>
        <v>76</v>
      </c>
      <c r="Q37" s="155">
        <v>171263.268413335</v>
      </c>
      <c r="R37" s="156">
        <f t="shared" si="1"/>
        <v>8548.1585789840028</v>
      </c>
      <c r="S37" s="156">
        <f t="shared" si="2"/>
        <v>4650.7935685440871</v>
      </c>
      <c r="T37" s="156">
        <f t="shared" si="3"/>
        <v>309462.99659422401</v>
      </c>
    </row>
    <row r="38" spans="14:20" x14ac:dyDescent="0.25">
      <c r="N38" s="152">
        <v>36</v>
      </c>
      <c r="O38" s="153">
        <v>77.48399999999998</v>
      </c>
      <c r="P38" s="154">
        <f t="shared" si="0"/>
        <v>77</v>
      </c>
      <c r="Q38" s="155">
        <v>163114.570546709</v>
      </c>
      <c r="R38" s="156">
        <f t="shared" si="1"/>
        <v>8148.6978666259965</v>
      </c>
      <c r="S38" s="156">
        <f t="shared" si="2"/>
        <v>4433.4591222121999</v>
      </c>
      <c r="T38" s="156">
        <f t="shared" si="3"/>
        <v>317611.69446084998</v>
      </c>
    </row>
    <row r="39" spans="14:20" x14ac:dyDescent="0.25">
      <c r="N39" s="152">
        <v>37</v>
      </c>
      <c r="O39" s="153">
        <v>79.321999999999974</v>
      </c>
      <c r="P39" s="154">
        <f t="shared" si="0"/>
        <v>79</v>
      </c>
      <c r="Q39" s="155">
        <v>155347.26257406699</v>
      </c>
      <c r="R39" s="156">
        <f t="shared" si="1"/>
        <v>7767.307972642011</v>
      </c>
      <c r="S39" s="156">
        <f t="shared" si="2"/>
        <v>4225.9564595440897</v>
      </c>
      <c r="T39" s="156">
        <f t="shared" si="3"/>
        <v>325379.00243349199</v>
      </c>
    </row>
    <row r="40" spans="14:20" x14ac:dyDescent="0.25">
      <c r="N40" s="152">
        <v>38</v>
      </c>
      <c r="O40" s="153">
        <v>81.159999999999968</v>
      </c>
      <c r="P40" s="154">
        <f t="shared" si="0"/>
        <v>81</v>
      </c>
      <c r="Q40" s="155">
        <v>150365.63732551801</v>
      </c>
      <c r="R40" s="156">
        <f t="shared" si="1"/>
        <v>4981.6252485489822</v>
      </c>
      <c r="S40" s="156">
        <f t="shared" si="2"/>
        <v>2710.351060146354</v>
      </c>
      <c r="T40" s="156">
        <f t="shared" si="3"/>
        <v>330360.62768204097</v>
      </c>
    </row>
    <row r="41" spans="14:20" x14ac:dyDescent="0.25">
      <c r="N41" s="152">
        <v>39</v>
      </c>
      <c r="O41" s="153">
        <v>82.997999999999962</v>
      </c>
      <c r="P41" s="154">
        <f t="shared" si="0"/>
        <v>83</v>
      </c>
      <c r="Q41" s="155">
        <v>145542.714034228</v>
      </c>
      <c r="R41" s="156">
        <f t="shared" si="1"/>
        <v>4822.9232912900043</v>
      </c>
      <c r="S41" s="156">
        <f t="shared" si="2"/>
        <v>2624.006143248107</v>
      </c>
      <c r="T41" s="156">
        <f t="shared" si="3"/>
        <v>335183.55097333097</v>
      </c>
    </row>
    <row r="42" spans="14:20" x14ac:dyDescent="0.25">
      <c r="N42" s="152">
        <v>40</v>
      </c>
      <c r="O42" s="153">
        <v>84.835999999999956</v>
      </c>
      <c r="P42" s="154">
        <f t="shared" si="0"/>
        <v>85</v>
      </c>
      <c r="Q42" s="155">
        <v>140871.28480708701</v>
      </c>
      <c r="R42" s="156">
        <f t="shared" si="1"/>
        <v>4671.429227140994</v>
      </c>
      <c r="S42" s="156">
        <f t="shared" si="2"/>
        <v>2541.5828221659467</v>
      </c>
      <c r="T42" s="156">
        <f t="shared" si="3"/>
        <v>339854.98020047194</v>
      </c>
    </row>
    <row r="43" spans="14:20" x14ac:dyDescent="0.25">
      <c r="N43" s="152">
        <v>41</v>
      </c>
      <c r="O43" s="153">
        <v>86.67399999999995</v>
      </c>
      <c r="P43" s="154">
        <f t="shared" si="0"/>
        <v>87</v>
      </c>
      <c r="Q43" s="155">
        <v>136346.786318745</v>
      </c>
      <c r="R43" s="156">
        <f t="shared" si="1"/>
        <v>4524.4984883420111</v>
      </c>
      <c r="S43" s="156">
        <f t="shared" si="2"/>
        <v>2461.6422678683493</v>
      </c>
      <c r="T43" s="156">
        <f t="shared" si="3"/>
        <v>344379.47868881398</v>
      </c>
    </row>
    <row r="44" spans="14:20" x14ac:dyDescent="0.25">
      <c r="N44" s="152">
        <v>42</v>
      </c>
      <c r="O44" s="153">
        <v>88.511999999999944</v>
      </c>
      <c r="P44" s="154">
        <f t="shared" si="0"/>
        <v>89</v>
      </c>
      <c r="Q44" s="155">
        <v>131964.748006059</v>
      </c>
      <c r="R44" s="156">
        <f t="shared" si="1"/>
        <v>4382.0383126859961</v>
      </c>
      <c r="S44" s="156">
        <f t="shared" si="2"/>
        <v>2384.1340112546304</v>
      </c>
      <c r="T44" s="156">
        <f t="shared" si="3"/>
        <v>348761.5170015</v>
      </c>
    </row>
    <row r="45" spans="14:20" x14ac:dyDescent="0.25">
      <c r="N45" s="152">
        <v>43</v>
      </c>
      <c r="O45" s="153">
        <v>90.349999999999937</v>
      </c>
      <c r="P45" s="154">
        <f t="shared" si="0"/>
        <v>90</v>
      </c>
      <c r="Q45" s="155">
        <v>127720.80952397799</v>
      </c>
      <c r="R45" s="156">
        <f t="shared" si="1"/>
        <v>4243.9384820810083</v>
      </c>
      <c r="S45" s="156">
        <f t="shared" si="2"/>
        <v>2308.998086007085</v>
      </c>
      <c r="T45" s="156">
        <f t="shared" si="3"/>
        <v>353005.455483581</v>
      </c>
    </row>
    <row r="46" spans="14:20" x14ac:dyDescent="0.25">
      <c r="N46" s="152">
        <v>44</v>
      </c>
      <c r="O46" s="153">
        <v>92.187999999999931</v>
      </c>
      <c r="P46" s="154">
        <f t="shared" si="0"/>
        <v>92</v>
      </c>
      <c r="Q46" s="155">
        <v>123610.756434212</v>
      </c>
      <c r="R46" s="156">
        <f t="shared" si="1"/>
        <v>4110.0530897659919</v>
      </c>
      <c r="S46" s="156">
        <f t="shared" si="2"/>
        <v>2236.1551086866189</v>
      </c>
      <c r="T46" s="156">
        <f t="shared" si="3"/>
        <v>357115.508573347</v>
      </c>
    </row>
    <row r="47" spans="14:20" x14ac:dyDescent="0.25">
      <c r="N47" s="152">
        <v>45</v>
      </c>
      <c r="O47" s="153">
        <v>94.025999999999925</v>
      </c>
      <c r="P47" s="154">
        <f t="shared" si="0"/>
        <v>94</v>
      </c>
      <c r="Q47" s="155">
        <v>119630.466618242</v>
      </c>
      <c r="R47" s="156">
        <f t="shared" si="1"/>
        <v>3980.289815969998</v>
      </c>
      <c r="S47" s="156">
        <f t="shared" si="2"/>
        <v>2165.5548509086025</v>
      </c>
      <c r="T47" s="156">
        <f t="shared" si="3"/>
        <v>361095.798389317</v>
      </c>
    </row>
    <row r="48" spans="14:20" x14ac:dyDescent="0.25">
      <c r="N48" s="152">
        <v>46</v>
      </c>
      <c r="O48" s="153">
        <v>95.863999999999919</v>
      </c>
      <c r="P48" s="154">
        <f t="shared" si="0"/>
        <v>96</v>
      </c>
      <c r="Q48" s="155">
        <v>116027.61097229</v>
      </c>
      <c r="R48" s="156">
        <f t="shared" si="1"/>
        <v>3602.8556459520041</v>
      </c>
      <c r="S48" s="156">
        <f t="shared" si="2"/>
        <v>1960.2043775582242</v>
      </c>
      <c r="T48" s="156">
        <f t="shared" si="3"/>
        <v>364698.65403526899</v>
      </c>
    </row>
    <row r="49" spans="14:20" x14ac:dyDescent="0.25">
      <c r="N49" s="152">
        <v>47</v>
      </c>
      <c r="O49" s="153">
        <v>97.701999999999913</v>
      </c>
      <c r="P49" s="154">
        <f t="shared" si="0"/>
        <v>98</v>
      </c>
      <c r="Q49" s="155">
        <v>112649.75086245</v>
      </c>
      <c r="R49" s="156">
        <f t="shared" si="1"/>
        <v>3377.8601098399959</v>
      </c>
      <c r="S49" s="156">
        <f t="shared" si="2"/>
        <v>1837.7911370185022</v>
      </c>
      <c r="T49" s="156">
        <f t="shared" si="3"/>
        <v>368076.51414510899</v>
      </c>
    </row>
    <row r="50" spans="14:20" x14ac:dyDescent="0.25">
      <c r="N50" s="152">
        <v>48</v>
      </c>
      <c r="O50" s="153">
        <v>99.539999999999907</v>
      </c>
      <c r="P50" s="154">
        <f t="shared" si="0"/>
        <v>100</v>
      </c>
      <c r="Q50" s="155">
        <v>109371.089389378</v>
      </c>
      <c r="R50" s="156">
        <f t="shared" si="1"/>
        <v>3278.661473072003</v>
      </c>
      <c r="S50" s="156">
        <f t="shared" si="2"/>
        <v>1783.8201703329783</v>
      </c>
      <c r="T50" s="156">
        <f t="shared" si="3"/>
        <v>371355.17561818101</v>
      </c>
    </row>
    <row r="51" spans="14:20" x14ac:dyDescent="0.25">
      <c r="N51" s="152">
        <v>49</v>
      </c>
      <c r="O51" s="153">
        <v>101.3779999999999</v>
      </c>
      <c r="P51" s="154">
        <f t="shared" si="0"/>
        <v>101</v>
      </c>
      <c r="Q51" s="155">
        <v>106186.581918043</v>
      </c>
      <c r="R51" s="156">
        <f t="shared" si="1"/>
        <v>3184.5074713350041</v>
      </c>
      <c r="S51" s="156">
        <f t="shared" si="2"/>
        <v>1732.5938364173094</v>
      </c>
      <c r="T51" s="156">
        <f t="shared" si="3"/>
        <v>374539.68308951601</v>
      </c>
    </row>
    <row r="52" spans="14:20" x14ac:dyDescent="0.25">
      <c r="N52" s="152">
        <v>50</v>
      </c>
      <c r="O52" s="153">
        <v>103.21599999999989</v>
      </c>
      <c r="P52" s="154">
        <f t="shared" si="0"/>
        <v>103</v>
      </c>
      <c r="Q52" s="155">
        <v>103093.575975778</v>
      </c>
      <c r="R52" s="156">
        <f t="shared" si="1"/>
        <v>3093.0059422649938</v>
      </c>
      <c r="S52" s="156">
        <f t="shared" si="2"/>
        <v>1682.8106323531035</v>
      </c>
      <c r="T52" s="156">
        <f t="shared" si="3"/>
        <v>377632.68903178099</v>
      </c>
    </row>
    <row r="53" spans="14:20" x14ac:dyDescent="0.25">
      <c r="N53" s="152">
        <v>51</v>
      </c>
      <c r="O53" s="153">
        <v>105.05399999999989</v>
      </c>
      <c r="P53" s="154">
        <f t="shared" si="0"/>
        <v>105</v>
      </c>
      <c r="Q53" s="155">
        <v>100089.470933762</v>
      </c>
      <c r="R53" s="156">
        <f t="shared" si="1"/>
        <v>3004.1050420160027</v>
      </c>
      <c r="S53" s="156">
        <f t="shared" si="2"/>
        <v>1634.4423514777002</v>
      </c>
      <c r="T53" s="156">
        <f t="shared" si="3"/>
        <v>380636.79407379701</v>
      </c>
    </row>
    <row r="54" spans="14:20" x14ac:dyDescent="0.25">
      <c r="N54" s="152">
        <v>52</v>
      </c>
      <c r="O54" s="153">
        <v>106.89199999999988</v>
      </c>
      <c r="P54" s="154">
        <f t="shared" si="0"/>
        <v>107</v>
      </c>
      <c r="Q54" s="155">
        <v>97270.024001603597</v>
      </c>
      <c r="R54" s="156">
        <f t="shared" si="1"/>
        <v>2819.4469321584038</v>
      </c>
      <c r="S54" s="156">
        <f t="shared" si="2"/>
        <v>1533.975479955611</v>
      </c>
      <c r="T54" s="156">
        <f t="shared" si="3"/>
        <v>383456.24100595538</v>
      </c>
    </row>
    <row r="55" spans="14:20" x14ac:dyDescent="0.25">
      <c r="N55" s="152">
        <v>53</v>
      </c>
      <c r="O55" s="153">
        <v>108.72999999999988</v>
      </c>
      <c r="P55" s="154">
        <f t="shared" si="0"/>
        <v>109</v>
      </c>
      <c r="Q55" s="155">
        <v>94530.931507336005</v>
      </c>
      <c r="R55" s="156">
        <f t="shared" si="1"/>
        <v>2739.092494267592</v>
      </c>
      <c r="S55" s="156">
        <f t="shared" si="2"/>
        <v>1490.2570697865076</v>
      </c>
      <c r="T55" s="156">
        <f t="shared" si="3"/>
        <v>386195.333500223</v>
      </c>
    </row>
    <row r="56" spans="14:20" x14ac:dyDescent="0.25">
      <c r="N56" s="152">
        <v>54</v>
      </c>
      <c r="O56" s="153">
        <v>111.40499999999987</v>
      </c>
      <c r="P56" s="154">
        <f t="shared" si="0"/>
        <v>111</v>
      </c>
      <c r="Q56" s="155">
        <v>91106.242212218407</v>
      </c>
      <c r="R56" s="156">
        <f t="shared" si="1"/>
        <v>3424.6892951175978</v>
      </c>
      <c r="S56" s="156">
        <f t="shared" si="2"/>
        <v>1280.257680417795</v>
      </c>
      <c r="T56" s="156">
        <f t="shared" si="3"/>
        <v>389620.02279534063</v>
      </c>
    </row>
    <row r="57" spans="14:20" x14ac:dyDescent="0.25">
      <c r="N57" s="152">
        <v>55</v>
      </c>
      <c r="O57" s="153">
        <v>114.07999999999987</v>
      </c>
      <c r="P57" s="154">
        <f t="shared" si="0"/>
        <v>114</v>
      </c>
      <c r="Q57" s="155">
        <v>90498.163312954901</v>
      </c>
      <c r="R57" s="156">
        <f t="shared" si="1"/>
        <v>608.07889926350617</v>
      </c>
      <c r="S57" s="156">
        <f t="shared" si="2"/>
        <v>227.31921467794646</v>
      </c>
      <c r="T57" s="156">
        <f t="shared" si="3"/>
        <v>390228.10169460415</v>
      </c>
    </row>
    <row r="58" spans="14:20" x14ac:dyDescent="0.25">
      <c r="N58" s="152">
        <v>56</v>
      </c>
      <c r="O58" s="153">
        <v>116.62599999999988</v>
      </c>
      <c r="P58" s="154">
        <f t="shared" si="0"/>
        <v>117</v>
      </c>
      <c r="Q58" s="155">
        <v>89902.2592341126</v>
      </c>
      <c r="R58" s="156">
        <f t="shared" si="1"/>
        <v>595.90407884230081</v>
      </c>
      <c r="S58" s="156">
        <f t="shared" si="2"/>
        <v>234.05501918393531</v>
      </c>
      <c r="T58" s="156">
        <f t="shared" si="3"/>
        <v>390824.00577344646</v>
      </c>
    </row>
    <row r="59" spans="14:20" x14ac:dyDescent="0.25">
      <c r="N59" s="152">
        <v>57</v>
      </c>
      <c r="O59" s="153">
        <v>119.17199999999988</v>
      </c>
      <c r="P59" s="154">
        <f t="shared" si="0"/>
        <v>119</v>
      </c>
      <c r="Q59" s="155">
        <v>89329.015702702905</v>
      </c>
      <c r="R59" s="156">
        <f t="shared" si="1"/>
        <v>573.2435314096947</v>
      </c>
      <c r="S59" s="156">
        <f t="shared" si="2"/>
        <v>225.15456850341448</v>
      </c>
      <c r="T59" s="156">
        <f t="shared" si="3"/>
        <v>391397.24930485617</v>
      </c>
    </row>
    <row r="60" spans="14:20" x14ac:dyDescent="0.25">
      <c r="N60" s="152">
        <v>58</v>
      </c>
      <c r="O60" s="153">
        <v>120.68999999999988</v>
      </c>
      <c r="P60" s="154">
        <f t="shared" si="0"/>
        <v>121</v>
      </c>
      <c r="Q60" s="155">
        <v>88991.843610512602</v>
      </c>
      <c r="R60" s="156">
        <f t="shared" si="1"/>
        <v>337.17209219030337</v>
      </c>
      <c r="S60" s="156">
        <f t="shared" si="2"/>
        <v>222.11600276041057</v>
      </c>
      <c r="T60" s="156">
        <f t="shared" si="3"/>
        <v>391734.42139704648</v>
      </c>
    </row>
    <row r="61" spans="14:20" x14ac:dyDescent="0.25">
      <c r="N61" s="152">
        <v>59</v>
      </c>
      <c r="O61" s="153">
        <v>123.40399999999988</v>
      </c>
      <c r="P61" s="154">
        <f t="shared" si="0"/>
        <v>123</v>
      </c>
      <c r="Q61" s="155">
        <v>88414.908592834501</v>
      </c>
      <c r="R61" s="156">
        <f t="shared" si="1"/>
        <v>576.93501767810085</v>
      </c>
      <c r="S61" s="156">
        <f t="shared" si="2"/>
        <v>212.57738307962458</v>
      </c>
      <c r="T61" s="156">
        <f t="shared" si="3"/>
        <v>392311.35641472461</v>
      </c>
    </row>
    <row r="62" spans="14:20" x14ac:dyDescent="0.25">
      <c r="N62" s="152">
        <v>60</v>
      </c>
      <c r="O62" s="153">
        <v>126.11799999999988</v>
      </c>
      <c r="P62" s="154">
        <f t="shared" si="0"/>
        <v>126</v>
      </c>
      <c r="Q62" s="155">
        <v>87841.532844414396</v>
      </c>
      <c r="R62" s="156">
        <f t="shared" si="1"/>
        <v>573.37574842010508</v>
      </c>
      <c r="S62" s="156">
        <f t="shared" si="2"/>
        <v>211.26593530586049</v>
      </c>
      <c r="T62" s="156">
        <f t="shared" si="3"/>
        <v>392884.73216314474</v>
      </c>
    </row>
    <row r="63" spans="14:20" x14ac:dyDescent="0.25">
      <c r="N63" s="152">
        <v>61</v>
      </c>
      <c r="O63" s="153">
        <v>128.31899999999987</v>
      </c>
      <c r="P63" s="154">
        <f t="shared" si="0"/>
        <v>128</v>
      </c>
      <c r="Q63" s="155">
        <v>87305.301896201301</v>
      </c>
      <c r="R63" s="156">
        <f t="shared" si="1"/>
        <v>536.23094821309496</v>
      </c>
      <c r="S63" s="156">
        <f t="shared" si="2"/>
        <v>243.63059891553684</v>
      </c>
      <c r="T63" s="156">
        <f t="shared" si="3"/>
        <v>393420.96311135782</v>
      </c>
    </row>
    <row r="64" spans="14:20" x14ac:dyDescent="0.25">
      <c r="N64" s="152">
        <v>62</v>
      </c>
      <c r="O64" s="153">
        <v>130.51999999999987</v>
      </c>
      <c r="P64" s="154">
        <f t="shared" si="0"/>
        <v>131</v>
      </c>
      <c r="Q64" s="155">
        <v>86788.930712510104</v>
      </c>
      <c r="R64" s="156">
        <f t="shared" si="1"/>
        <v>516.37118369119707</v>
      </c>
      <c r="S64" s="156">
        <f t="shared" si="2"/>
        <v>234.60753461662819</v>
      </c>
      <c r="T64" s="156">
        <f t="shared" si="3"/>
        <v>393937.33429504902</v>
      </c>
    </row>
    <row r="65" spans="14:20" x14ac:dyDescent="0.25">
      <c r="N65" s="152">
        <v>63</v>
      </c>
      <c r="O65" s="153">
        <v>132.72099999999986</v>
      </c>
      <c r="P65" s="154">
        <f t="shared" si="0"/>
        <v>133</v>
      </c>
      <c r="Q65" s="155">
        <v>86292.431835859301</v>
      </c>
      <c r="R65" s="156">
        <f t="shared" si="1"/>
        <v>496.49887665080314</v>
      </c>
      <c r="S65" s="156">
        <f t="shared" si="2"/>
        <v>225.57877176320065</v>
      </c>
      <c r="T65" s="156">
        <f t="shared" si="3"/>
        <v>394433.83317169984</v>
      </c>
    </row>
    <row r="66" spans="14:20" x14ac:dyDescent="0.25">
      <c r="N66" s="152">
        <v>64</v>
      </c>
      <c r="O66" s="153">
        <v>134.61199999999985</v>
      </c>
      <c r="P66" s="154">
        <f t="shared" si="0"/>
        <v>135</v>
      </c>
      <c r="Q66" s="155">
        <v>85872.043859026293</v>
      </c>
      <c r="R66" s="156">
        <f t="shared" si="1"/>
        <v>420.387976833008</v>
      </c>
      <c r="S66" s="156">
        <f t="shared" si="2"/>
        <v>222.30987669646217</v>
      </c>
      <c r="T66" s="156">
        <f t="shared" si="3"/>
        <v>394854.22114853282</v>
      </c>
    </row>
    <row r="67" spans="14:20" x14ac:dyDescent="0.25">
      <c r="N67" s="152">
        <v>65</v>
      </c>
      <c r="O67" s="153">
        <v>136.50299999999984</v>
      </c>
      <c r="P67" s="154">
        <f t="shared" si="0"/>
        <v>137</v>
      </c>
      <c r="Q67" s="155">
        <v>85453.526667249796</v>
      </c>
      <c r="R67" s="156">
        <f t="shared" si="1"/>
        <v>418.51719177649647</v>
      </c>
      <c r="S67" s="156">
        <f t="shared" si="2"/>
        <v>221.32056677763006</v>
      </c>
      <c r="T67" s="156">
        <f t="shared" si="3"/>
        <v>395272.7383403093</v>
      </c>
    </row>
    <row r="68" spans="14:20" x14ac:dyDescent="0.25">
      <c r="N68" s="152">
        <v>66</v>
      </c>
      <c r="O68" s="153">
        <v>138.39399999999983</v>
      </c>
      <c r="P68" s="154">
        <f t="shared" si="0"/>
        <v>138</v>
      </c>
      <c r="Q68" s="155">
        <v>85036.867540197694</v>
      </c>
      <c r="R68" s="156">
        <f t="shared" si="1"/>
        <v>416.65912705210212</v>
      </c>
      <c r="S68" s="156">
        <f t="shared" si="2"/>
        <v>220.33798363411108</v>
      </c>
      <c r="T68" s="156">
        <f t="shared" si="3"/>
        <v>395689.39746736141</v>
      </c>
    </row>
    <row r="69" spans="14:20" x14ac:dyDescent="0.25">
      <c r="N69" s="152">
        <v>67</v>
      </c>
      <c r="O69" s="153">
        <v>140.46599999999984</v>
      </c>
      <c r="P69" s="154">
        <f t="shared" ref="P69:P132" si="4">ROUND(O69,0)</f>
        <v>140</v>
      </c>
      <c r="Q69" s="155">
        <v>84554.597414395801</v>
      </c>
      <c r="R69" s="156">
        <f t="shared" ref="R69:R132" si="5">Q68-Q69</f>
        <v>482.2701258018933</v>
      </c>
      <c r="S69" s="156">
        <f t="shared" ref="S69:S95" si="6">(R69/(O69-O68))</f>
        <v>232.75585222099068</v>
      </c>
      <c r="T69" s="156">
        <f t="shared" si="3"/>
        <v>396171.66759316332</v>
      </c>
    </row>
    <row r="70" spans="14:20" x14ac:dyDescent="0.25">
      <c r="N70" s="152">
        <v>68</v>
      </c>
      <c r="O70" s="153">
        <v>142.53799999999984</v>
      </c>
      <c r="P70" s="154">
        <f t="shared" si="4"/>
        <v>143</v>
      </c>
      <c r="Q70" s="155">
        <v>84074.7993833043</v>
      </c>
      <c r="R70" s="156">
        <f t="shared" si="5"/>
        <v>479.79803109150089</v>
      </c>
      <c r="S70" s="156">
        <f t="shared" si="6"/>
        <v>231.56275631829163</v>
      </c>
      <c r="T70" s="156">
        <f t="shared" si="3"/>
        <v>396651.46562425484</v>
      </c>
    </row>
    <row r="71" spans="14:20" x14ac:dyDescent="0.25">
      <c r="N71" s="152">
        <v>69</v>
      </c>
      <c r="O71" s="153">
        <v>144.60999999999984</v>
      </c>
      <c r="P71" s="154">
        <f t="shared" si="4"/>
        <v>145</v>
      </c>
      <c r="Q71" s="155">
        <v>83610.585590549599</v>
      </c>
      <c r="R71" s="156">
        <f t="shared" si="5"/>
        <v>464.21379275470099</v>
      </c>
      <c r="S71" s="156">
        <f t="shared" si="6"/>
        <v>224.04140576964303</v>
      </c>
      <c r="T71" s="156">
        <f t="shared" ref="T71:T134" si="7">T70+R71</f>
        <v>397115.67941700952</v>
      </c>
    </row>
    <row r="72" spans="14:20" x14ac:dyDescent="0.25">
      <c r="N72" s="152">
        <v>70</v>
      </c>
      <c r="O72" s="153">
        <v>147.20199999999986</v>
      </c>
      <c r="P72" s="154">
        <f t="shared" si="4"/>
        <v>147</v>
      </c>
      <c r="Q72" s="155">
        <v>83093.522985908698</v>
      </c>
      <c r="R72" s="156">
        <f t="shared" si="5"/>
        <v>517.06260464090155</v>
      </c>
      <c r="S72" s="156">
        <f t="shared" si="6"/>
        <v>199.48402956824805</v>
      </c>
      <c r="T72" s="156">
        <f t="shared" si="7"/>
        <v>397632.74202165043</v>
      </c>
    </row>
    <row r="73" spans="14:20" x14ac:dyDescent="0.25">
      <c r="N73" s="152">
        <v>71</v>
      </c>
      <c r="O73" s="153">
        <v>149.79399999999987</v>
      </c>
      <c r="P73" s="154">
        <f t="shared" si="4"/>
        <v>150</v>
      </c>
      <c r="Q73" s="155">
        <v>82579.396402814295</v>
      </c>
      <c r="R73" s="156">
        <f t="shared" si="5"/>
        <v>514.12658309440303</v>
      </c>
      <c r="S73" s="156">
        <f t="shared" si="6"/>
        <v>198.35130520617301</v>
      </c>
      <c r="T73" s="156">
        <f t="shared" si="7"/>
        <v>398146.86860474484</v>
      </c>
    </row>
    <row r="74" spans="14:20" x14ac:dyDescent="0.25">
      <c r="N74" s="152">
        <v>72</v>
      </c>
      <c r="O74" s="153">
        <v>151.51499999999987</v>
      </c>
      <c r="P74" s="154">
        <f t="shared" si="4"/>
        <v>152</v>
      </c>
      <c r="Q74" s="155">
        <v>81316.148606545001</v>
      </c>
      <c r="R74" s="156">
        <f t="shared" si="5"/>
        <v>1263.2477962692938</v>
      </c>
      <c r="S74" s="156">
        <f t="shared" si="6"/>
        <v>734.01963757657825</v>
      </c>
      <c r="T74" s="156">
        <f t="shared" si="7"/>
        <v>399410.11640101415</v>
      </c>
    </row>
    <row r="75" spans="14:20" x14ac:dyDescent="0.25">
      <c r="N75" s="152">
        <v>73</v>
      </c>
      <c r="O75" s="153">
        <v>153.39599999999987</v>
      </c>
      <c r="P75" s="154">
        <f t="shared" si="4"/>
        <v>153</v>
      </c>
      <c r="Q75" s="155">
        <v>79967.083342026206</v>
      </c>
      <c r="R75" s="156">
        <f t="shared" si="5"/>
        <v>1349.0652645187947</v>
      </c>
      <c r="S75" s="156">
        <f t="shared" si="6"/>
        <v>717.20641388558988</v>
      </c>
      <c r="T75" s="156">
        <f t="shared" si="7"/>
        <v>400759.18166553293</v>
      </c>
    </row>
    <row r="76" spans="14:20" x14ac:dyDescent="0.25">
      <c r="N76" s="152">
        <v>74</v>
      </c>
      <c r="O76" s="153">
        <v>155.27699999999987</v>
      </c>
      <c r="P76" s="154">
        <f t="shared" si="4"/>
        <v>155</v>
      </c>
      <c r="Q76" s="155">
        <v>78640.032624307307</v>
      </c>
      <c r="R76" s="156">
        <f t="shared" si="5"/>
        <v>1327.0507177188993</v>
      </c>
      <c r="S76" s="156">
        <f t="shared" si="6"/>
        <v>705.50277390691076</v>
      </c>
      <c r="T76" s="156">
        <f t="shared" si="7"/>
        <v>402086.23238325183</v>
      </c>
    </row>
    <row r="77" spans="14:20" x14ac:dyDescent="0.25">
      <c r="N77" s="152">
        <v>75</v>
      </c>
      <c r="O77" s="153">
        <v>157.15799999999987</v>
      </c>
      <c r="P77" s="154">
        <f t="shared" si="4"/>
        <v>157</v>
      </c>
      <c r="Q77" s="155">
        <v>77334.663701904894</v>
      </c>
      <c r="R77" s="156">
        <f t="shared" si="5"/>
        <v>1305.3689224024129</v>
      </c>
      <c r="S77" s="156">
        <f t="shared" si="6"/>
        <v>693.97603530165486</v>
      </c>
      <c r="T77" s="156">
        <f t="shared" si="7"/>
        <v>403391.60130565427</v>
      </c>
    </row>
    <row r="78" spans="14:20" x14ac:dyDescent="0.25">
      <c r="N78" s="152">
        <v>76</v>
      </c>
      <c r="O78" s="153">
        <v>159.03899999999987</v>
      </c>
      <c r="P78" s="154">
        <f t="shared" si="4"/>
        <v>159</v>
      </c>
      <c r="Q78" s="155">
        <v>76050.646971448296</v>
      </c>
      <c r="R78" s="156">
        <f t="shared" si="5"/>
        <v>1284.0167304565985</v>
      </c>
      <c r="S78" s="156">
        <f t="shared" si="6"/>
        <v>682.62452443200334</v>
      </c>
      <c r="T78" s="156">
        <f t="shared" si="7"/>
        <v>404675.61803611089</v>
      </c>
    </row>
    <row r="79" spans="14:20" x14ac:dyDescent="0.25">
      <c r="N79" s="152">
        <v>77</v>
      </c>
      <c r="O79" s="153">
        <v>160.91999999999987</v>
      </c>
      <c r="P79" s="154">
        <f t="shared" si="4"/>
        <v>161</v>
      </c>
      <c r="Q79" s="155">
        <v>74787.661087140106</v>
      </c>
      <c r="R79" s="156">
        <f t="shared" si="5"/>
        <v>1262.9858843081893</v>
      </c>
      <c r="S79" s="156">
        <f t="shared" si="6"/>
        <v>671.44385130685225</v>
      </c>
      <c r="T79" s="156">
        <f t="shared" si="7"/>
        <v>405938.60392041906</v>
      </c>
    </row>
    <row r="80" spans="14:20" x14ac:dyDescent="0.25">
      <c r="N80" s="152">
        <v>78</v>
      </c>
      <c r="O80" s="153">
        <v>162.80099999999987</v>
      </c>
      <c r="P80" s="154">
        <f t="shared" si="4"/>
        <v>163</v>
      </c>
      <c r="Q80" s="155">
        <v>73545.387351809404</v>
      </c>
      <c r="R80" s="156">
        <f t="shared" si="5"/>
        <v>1242.273735330702</v>
      </c>
      <c r="S80" s="156">
        <f t="shared" si="6"/>
        <v>660.43260783131416</v>
      </c>
      <c r="T80" s="156">
        <f t="shared" si="7"/>
        <v>407180.87765574979</v>
      </c>
    </row>
    <row r="81" spans="14:20" x14ac:dyDescent="0.25">
      <c r="N81" s="152">
        <v>79</v>
      </c>
      <c r="O81" s="153">
        <v>164.68199999999987</v>
      </c>
      <c r="P81" s="154">
        <f t="shared" si="4"/>
        <v>165</v>
      </c>
      <c r="Q81" s="155">
        <v>72323.516335167602</v>
      </c>
      <c r="R81" s="156">
        <f t="shared" si="5"/>
        <v>1221.8710166418023</v>
      </c>
      <c r="S81" s="156">
        <f t="shared" si="6"/>
        <v>649.58586743317494</v>
      </c>
      <c r="T81" s="156">
        <f t="shared" si="7"/>
        <v>408402.74867239158</v>
      </c>
    </row>
    <row r="82" spans="14:20" x14ac:dyDescent="0.25">
      <c r="N82" s="152">
        <v>80</v>
      </c>
      <c r="O82" s="153">
        <v>166.55599999999987</v>
      </c>
      <c r="P82" s="154">
        <f t="shared" si="4"/>
        <v>167</v>
      </c>
      <c r="Q82" s="155">
        <v>71221.561452901296</v>
      </c>
      <c r="R82" s="156">
        <f t="shared" si="5"/>
        <v>1101.9548822663055</v>
      </c>
      <c r="S82" s="156">
        <f t="shared" si="6"/>
        <v>588.0228827461624</v>
      </c>
      <c r="T82" s="156">
        <f t="shared" si="7"/>
        <v>409504.70355465787</v>
      </c>
    </row>
    <row r="83" spans="14:20" x14ac:dyDescent="0.25">
      <c r="N83" s="152">
        <v>81</v>
      </c>
      <c r="O83" s="153">
        <v>168.42999999999986</v>
      </c>
      <c r="P83" s="154">
        <f t="shared" si="4"/>
        <v>168</v>
      </c>
      <c r="Q83" s="155">
        <v>70167.4403147423</v>
      </c>
      <c r="R83" s="156">
        <f t="shared" si="5"/>
        <v>1054.1211381589965</v>
      </c>
      <c r="S83" s="156">
        <f t="shared" si="6"/>
        <v>562.49793925240078</v>
      </c>
      <c r="T83" s="156">
        <f t="shared" si="7"/>
        <v>410558.82469281688</v>
      </c>
    </row>
    <row r="84" spans="14:20" x14ac:dyDescent="0.25">
      <c r="N84" s="152">
        <v>82</v>
      </c>
      <c r="O84" s="153">
        <v>170.30399999999986</v>
      </c>
      <c r="P84" s="154">
        <f t="shared" si="4"/>
        <v>170</v>
      </c>
      <c r="Q84" s="155">
        <v>69130.824452397093</v>
      </c>
      <c r="R84" s="156">
        <f t="shared" si="5"/>
        <v>1036.6158623452066</v>
      </c>
      <c r="S84" s="156">
        <f t="shared" si="6"/>
        <v>553.15681021622686</v>
      </c>
      <c r="T84" s="156">
        <f t="shared" si="7"/>
        <v>411595.44055516209</v>
      </c>
    </row>
    <row r="85" spans="14:20" x14ac:dyDescent="0.25">
      <c r="N85" s="152">
        <v>83</v>
      </c>
      <c r="O85" s="153">
        <v>172.17799999999986</v>
      </c>
      <c r="P85" s="154">
        <f t="shared" si="4"/>
        <v>172</v>
      </c>
      <c r="Q85" s="155">
        <v>68109.5233215021</v>
      </c>
      <c r="R85" s="156">
        <f t="shared" si="5"/>
        <v>1021.3011308949935</v>
      </c>
      <c r="S85" s="156">
        <f t="shared" si="6"/>
        <v>544.98459492795951</v>
      </c>
      <c r="T85" s="156">
        <f t="shared" si="7"/>
        <v>412616.74168605707</v>
      </c>
    </row>
    <row r="86" spans="14:20" x14ac:dyDescent="0.25">
      <c r="N86" s="152">
        <v>84</v>
      </c>
      <c r="O86" s="153">
        <v>174.05199999999985</v>
      </c>
      <c r="P86" s="154">
        <f t="shared" si="4"/>
        <v>174</v>
      </c>
      <c r="Q86" s="155">
        <v>67103.322962872597</v>
      </c>
      <c r="R86" s="156">
        <f t="shared" si="5"/>
        <v>1006.2003586295032</v>
      </c>
      <c r="S86" s="156">
        <f t="shared" si="6"/>
        <v>536.92655209685472</v>
      </c>
      <c r="T86" s="156">
        <f t="shared" si="7"/>
        <v>413622.94204468658</v>
      </c>
    </row>
    <row r="87" spans="14:20" x14ac:dyDescent="0.25">
      <c r="N87" s="152">
        <v>85</v>
      </c>
      <c r="O87" s="153">
        <v>175.92599999999985</v>
      </c>
      <c r="P87" s="154">
        <f t="shared" si="4"/>
        <v>176</v>
      </c>
      <c r="Q87" s="155">
        <v>66112.033768862995</v>
      </c>
      <c r="R87" s="156">
        <f t="shared" si="5"/>
        <v>991.28919400960149</v>
      </c>
      <c r="S87" s="156">
        <f t="shared" si="6"/>
        <v>528.96968730501817</v>
      </c>
      <c r="T87" s="156">
        <f t="shared" si="7"/>
        <v>414614.2312386962</v>
      </c>
    </row>
    <row r="88" spans="14:20" x14ac:dyDescent="0.25">
      <c r="N88" s="152">
        <v>86</v>
      </c>
      <c r="O88" s="153">
        <v>177.79999999999984</v>
      </c>
      <c r="P88" s="154">
        <f t="shared" si="4"/>
        <v>178</v>
      </c>
      <c r="Q88" s="155">
        <v>65230.028525376103</v>
      </c>
      <c r="R88" s="156">
        <f t="shared" si="5"/>
        <v>882.00524348689214</v>
      </c>
      <c r="S88" s="156">
        <f t="shared" si="6"/>
        <v>470.65381189268646</v>
      </c>
      <c r="T88" s="156">
        <f t="shared" si="7"/>
        <v>415496.2364821831</v>
      </c>
    </row>
    <row r="89" spans="14:20" x14ac:dyDescent="0.25">
      <c r="N89" s="152">
        <v>87</v>
      </c>
      <c r="O89" s="153">
        <v>179.67399999999984</v>
      </c>
      <c r="P89" s="154">
        <f t="shared" si="4"/>
        <v>180</v>
      </c>
      <c r="Q89" s="155">
        <v>64359.868323449198</v>
      </c>
      <c r="R89" s="156">
        <f t="shared" si="5"/>
        <v>870.16020192690485</v>
      </c>
      <c r="S89" s="156">
        <f t="shared" si="6"/>
        <v>464.33308533986502</v>
      </c>
      <c r="T89" s="156">
        <f t="shared" si="7"/>
        <v>416366.39668410999</v>
      </c>
    </row>
    <row r="90" spans="14:20" x14ac:dyDescent="0.25">
      <c r="N90" s="152">
        <v>88</v>
      </c>
      <c r="O90" s="153">
        <v>181.74199999999985</v>
      </c>
      <c r="P90" s="154">
        <f t="shared" si="4"/>
        <v>182</v>
      </c>
      <c r="Q90" s="155">
        <v>63443.785221204998</v>
      </c>
      <c r="R90" s="156">
        <f t="shared" si="5"/>
        <v>916.08310224419984</v>
      </c>
      <c r="S90" s="156">
        <f t="shared" si="6"/>
        <v>442.98022352233778</v>
      </c>
      <c r="T90" s="156">
        <f t="shared" si="7"/>
        <v>417282.47978635418</v>
      </c>
    </row>
    <row r="91" spans="14:20" x14ac:dyDescent="0.25">
      <c r="N91" s="152">
        <v>89</v>
      </c>
      <c r="O91" s="153">
        <v>183.80999999999986</v>
      </c>
      <c r="P91" s="154">
        <f t="shared" si="4"/>
        <v>184</v>
      </c>
      <c r="Q91" s="155">
        <v>62540.877614135497</v>
      </c>
      <c r="R91" s="156">
        <f t="shared" si="5"/>
        <v>902.90760706950095</v>
      </c>
      <c r="S91" s="156">
        <f t="shared" si="6"/>
        <v>436.60909432760911</v>
      </c>
      <c r="T91" s="156">
        <f t="shared" si="7"/>
        <v>418185.38739342371</v>
      </c>
    </row>
    <row r="92" spans="14:20" x14ac:dyDescent="0.25">
      <c r="N92" s="152">
        <v>90</v>
      </c>
      <c r="O92" s="153">
        <v>185.87799999999987</v>
      </c>
      <c r="P92" s="154">
        <f t="shared" si="4"/>
        <v>186</v>
      </c>
      <c r="Q92" s="155">
        <v>61650.982556549403</v>
      </c>
      <c r="R92" s="156">
        <f t="shared" si="5"/>
        <v>889.89505758609448</v>
      </c>
      <c r="S92" s="156">
        <f t="shared" si="6"/>
        <v>430.31675898747062</v>
      </c>
      <c r="T92" s="156">
        <f t="shared" si="7"/>
        <v>419075.28245100979</v>
      </c>
    </row>
    <row r="93" spans="14:20" x14ac:dyDescent="0.25">
      <c r="N93" s="152">
        <v>91</v>
      </c>
      <c r="O93" s="153">
        <v>187.94599999999988</v>
      </c>
      <c r="P93" s="154">
        <f t="shared" si="4"/>
        <v>188</v>
      </c>
      <c r="Q93" s="155">
        <v>60773.932851596997</v>
      </c>
      <c r="R93" s="156">
        <f t="shared" si="5"/>
        <v>877.04970495240559</v>
      </c>
      <c r="S93" s="156">
        <f t="shared" si="6"/>
        <v>424.10527318781453</v>
      </c>
      <c r="T93" s="156">
        <f t="shared" si="7"/>
        <v>419952.33215596218</v>
      </c>
    </row>
    <row r="94" spans="14:20" x14ac:dyDescent="0.25">
      <c r="N94" s="152">
        <v>92</v>
      </c>
      <c r="O94" s="153">
        <v>190.0139999999999</v>
      </c>
      <c r="P94" s="154">
        <f t="shared" si="4"/>
        <v>190</v>
      </c>
      <c r="Q94" s="155">
        <v>59909.545423731397</v>
      </c>
      <c r="R94" s="156">
        <f t="shared" si="5"/>
        <v>864.38742786560033</v>
      </c>
      <c r="S94" s="156">
        <f t="shared" si="6"/>
        <v>417.9823152154716</v>
      </c>
      <c r="T94" s="156">
        <f t="shared" si="7"/>
        <v>420816.71958382777</v>
      </c>
    </row>
    <row r="95" spans="14:20" x14ac:dyDescent="0.25">
      <c r="N95" s="152">
        <v>121</v>
      </c>
      <c r="O95" s="153">
        <v>192.27899999999988</v>
      </c>
      <c r="P95" s="154">
        <f t="shared" si="4"/>
        <v>192</v>
      </c>
      <c r="Q95" s="155">
        <v>59844.663628807502</v>
      </c>
      <c r="R95" s="156">
        <f t="shared" si="5"/>
        <v>64.881794923894631</v>
      </c>
      <c r="S95" s="156">
        <f t="shared" si="6"/>
        <v>28.645384072359832</v>
      </c>
      <c r="T95" s="156">
        <f t="shared" si="7"/>
        <v>420881.60137875169</v>
      </c>
    </row>
    <row r="96" spans="14:20" x14ac:dyDescent="0.25">
      <c r="N96" s="152">
        <v>122</v>
      </c>
      <c r="O96" s="153">
        <v>195.1209999999999</v>
      </c>
      <c r="P96" s="154">
        <f t="shared" si="4"/>
        <v>195</v>
      </c>
      <c r="Q96" s="155">
        <v>54564.934611495497</v>
      </c>
      <c r="R96" s="156">
        <f t="shared" si="5"/>
        <v>5279.7290173120055</v>
      </c>
      <c r="S96" s="156">
        <v>29</v>
      </c>
      <c r="T96" s="156">
        <f t="shared" si="7"/>
        <v>426161.33039606368</v>
      </c>
    </row>
    <row r="97" spans="14:20" x14ac:dyDescent="0.25">
      <c r="N97" s="152">
        <v>123</v>
      </c>
      <c r="O97" s="153">
        <v>197.96299999999991</v>
      </c>
      <c r="P97" s="154">
        <f t="shared" si="4"/>
        <v>198</v>
      </c>
      <c r="Q97" s="155">
        <v>54515.5814401116</v>
      </c>
      <c r="R97" s="156">
        <f t="shared" si="5"/>
        <v>49.353171383896552</v>
      </c>
      <c r="S97" s="156">
        <f t="shared" ref="S97:S123" si="8">(R97/(O97-O96))</f>
        <v>17.365647918330868</v>
      </c>
      <c r="T97" s="156">
        <f t="shared" si="7"/>
        <v>426210.68356744759</v>
      </c>
    </row>
    <row r="98" spans="14:20" x14ac:dyDescent="0.25">
      <c r="N98" s="152">
        <v>124</v>
      </c>
      <c r="O98" s="153">
        <v>200.80499999999992</v>
      </c>
      <c r="P98" s="154">
        <f t="shared" si="4"/>
        <v>201</v>
      </c>
      <c r="Q98" s="155">
        <v>54466.3382855421</v>
      </c>
      <c r="R98" s="156">
        <f t="shared" si="5"/>
        <v>49.243154569499893</v>
      </c>
      <c r="S98" s="156">
        <f t="shared" si="8"/>
        <v>17.326936864707836</v>
      </c>
      <c r="T98" s="156">
        <f t="shared" si="7"/>
        <v>426259.92672201712</v>
      </c>
    </row>
    <row r="99" spans="14:20" x14ac:dyDescent="0.25">
      <c r="N99" s="152">
        <v>125</v>
      </c>
      <c r="O99" s="153">
        <v>203.64699999999993</v>
      </c>
      <c r="P99" s="154">
        <f t="shared" si="4"/>
        <v>204</v>
      </c>
      <c r="Q99" s="155">
        <v>54417.202850778303</v>
      </c>
      <c r="R99" s="156">
        <f t="shared" si="5"/>
        <v>49.135434763797093</v>
      </c>
      <c r="S99" s="156">
        <f t="shared" si="8"/>
        <v>17.289034047782149</v>
      </c>
      <c r="T99" s="156">
        <f t="shared" si="7"/>
        <v>426309.06215678091</v>
      </c>
    </row>
    <row r="100" spans="14:20" x14ac:dyDescent="0.25">
      <c r="N100" s="152">
        <v>126</v>
      </c>
      <c r="O100" s="153">
        <v>206.48899999999995</v>
      </c>
      <c r="P100" s="154">
        <f t="shared" si="4"/>
        <v>206</v>
      </c>
      <c r="Q100" s="155">
        <v>54368.177749744696</v>
      </c>
      <c r="R100" s="156">
        <f t="shared" si="5"/>
        <v>49.025101033606916</v>
      </c>
      <c r="S100" s="156">
        <f t="shared" si="8"/>
        <v>17.25021148262023</v>
      </c>
      <c r="T100" s="156">
        <f t="shared" si="7"/>
        <v>426358.08725781454</v>
      </c>
    </row>
    <row r="101" spans="14:20" x14ac:dyDescent="0.25">
      <c r="N101" s="152">
        <v>127</v>
      </c>
      <c r="O101" s="153">
        <v>209.33099999999996</v>
      </c>
      <c r="P101" s="154">
        <f t="shared" si="4"/>
        <v>209</v>
      </c>
      <c r="Q101" s="155">
        <v>54319.259507556897</v>
      </c>
      <c r="R101" s="156">
        <f t="shared" si="5"/>
        <v>48.918242187799478</v>
      </c>
      <c r="S101" s="156">
        <f t="shared" si="8"/>
        <v>17.212611607248153</v>
      </c>
      <c r="T101" s="156">
        <f t="shared" si="7"/>
        <v>426407.00550000236</v>
      </c>
    </row>
    <row r="102" spans="14:20" x14ac:dyDescent="0.25">
      <c r="N102" s="152">
        <v>128</v>
      </c>
      <c r="O102" s="153">
        <v>211.50499999999997</v>
      </c>
      <c r="P102" s="154">
        <f t="shared" si="4"/>
        <v>212</v>
      </c>
      <c r="Q102" s="155">
        <v>54285.745462299798</v>
      </c>
      <c r="R102" s="156">
        <f t="shared" si="5"/>
        <v>33.514045257099497</v>
      </c>
      <c r="S102" s="156">
        <f t="shared" si="8"/>
        <v>15.415844184498342</v>
      </c>
      <c r="T102" s="156">
        <f t="shared" si="7"/>
        <v>426440.51954525948</v>
      </c>
    </row>
    <row r="103" spans="14:20" x14ac:dyDescent="0.25">
      <c r="N103" s="152">
        <v>129</v>
      </c>
      <c r="O103" s="153">
        <v>214.22199999999998</v>
      </c>
      <c r="P103" s="154">
        <f t="shared" si="4"/>
        <v>214</v>
      </c>
      <c r="Q103" s="155">
        <v>54243.941034046002</v>
      </c>
      <c r="R103" s="156">
        <f t="shared" si="5"/>
        <v>41.804428253795777</v>
      </c>
      <c r="S103" s="156">
        <f t="shared" si="8"/>
        <v>15.386245216707978</v>
      </c>
      <c r="T103" s="156">
        <f t="shared" si="7"/>
        <v>426482.32397351327</v>
      </c>
    </row>
    <row r="104" spans="14:20" x14ac:dyDescent="0.25">
      <c r="N104" s="152">
        <v>130</v>
      </c>
      <c r="O104" s="153">
        <v>216.93899999999999</v>
      </c>
      <c r="P104" s="154">
        <f t="shared" si="4"/>
        <v>217</v>
      </c>
      <c r="Q104" s="155">
        <v>54202.223499038599</v>
      </c>
      <c r="R104" s="156">
        <f t="shared" si="5"/>
        <v>41.717535007403058</v>
      </c>
      <c r="S104" s="156">
        <f t="shared" si="8"/>
        <v>15.35426389672538</v>
      </c>
      <c r="T104" s="156">
        <f t="shared" si="7"/>
        <v>426524.04150852066</v>
      </c>
    </row>
    <row r="105" spans="14:20" x14ac:dyDescent="0.25">
      <c r="N105" s="152">
        <v>131</v>
      </c>
      <c r="O105" s="153">
        <v>219.65600000000001</v>
      </c>
      <c r="P105" s="154">
        <f t="shared" si="4"/>
        <v>220</v>
      </c>
      <c r="Q105" s="155">
        <v>54165.261997192101</v>
      </c>
      <c r="R105" s="156">
        <f t="shared" si="5"/>
        <v>36.961501846497413</v>
      </c>
      <c r="S105" s="156">
        <f t="shared" si="8"/>
        <v>13.603791625505055</v>
      </c>
      <c r="T105" s="156">
        <f t="shared" si="7"/>
        <v>426561.00301036716</v>
      </c>
    </row>
    <row r="106" spans="14:20" x14ac:dyDescent="0.25">
      <c r="N106" s="152">
        <v>132</v>
      </c>
      <c r="O106" s="153">
        <v>222.37300000000002</v>
      </c>
      <c r="P106" s="154">
        <f t="shared" si="4"/>
        <v>222</v>
      </c>
      <c r="Q106" s="155">
        <v>54133.205142844599</v>
      </c>
      <c r="R106" s="156">
        <f t="shared" si="5"/>
        <v>32.05685434750194</v>
      </c>
      <c r="S106" s="156">
        <f t="shared" si="8"/>
        <v>11.798621401362453</v>
      </c>
      <c r="T106" s="156">
        <f t="shared" si="7"/>
        <v>426593.05986471468</v>
      </c>
    </row>
    <row r="107" spans="14:20" x14ac:dyDescent="0.25">
      <c r="N107" s="152">
        <v>133</v>
      </c>
      <c r="O107" s="153">
        <v>225.09000000000003</v>
      </c>
      <c r="P107" s="154">
        <f t="shared" si="4"/>
        <v>225</v>
      </c>
      <c r="Q107" s="155">
        <v>54101.233899286999</v>
      </c>
      <c r="R107" s="156">
        <f t="shared" si="5"/>
        <v>31.971243557600246</v>
      </c>
      <c r="S107" s="156">
        <f t="shared" si="8"/>
        <v>11.767112093338275</v>
      </c>
      <c r="T107" s="156">
        <f t="shared" si="7"/>
        <v>426625.03110827226</v>
      </c>
    </row>
    <row r="108" spans="14:20" x14ac:dyDescent="0.25">
      <c r="N108" s="152">
        <v>134</v>
      </c>
      <c r="O108" s="153">
        <v>227.80700000000004</v>
      </c>
      <c r="P108" s="154">
        <f t="shared" si="4"/>
        <v>228</v>
      </c>
      <c r="Q108" s="155">
        <v>54069.332421466097</v>
      </c>
      <c r="R108" s="156">
        <f t="shared" si="5"/>
        <v>31.901477820902073</v>
      </c>
      <c r="S108" s="156">
        <f t="shared" si="8"/>
        <v>11.74143460467498</v>
      </c>
      <c r="T108" s="156">
        <f t="shared" si="7"/>
        <v>426656.93258609314</v>
      </c>
    </row>
    <row r="109" spans="14:20" x14ac:dyDescent="0.25">
      <c r="N109" s="152">
        <v>135</v>
      </c>
      <c r="O109" s="153">
        <v>230.52400000000006</v>
      </c>
      <c r="P109" s="154">
        <f t="shared" si="4"/>
        <v>231</v>
      </c>
      <c r="Q109" s="155">
        <v>54037.493879657399</v>
      </c>
      <c r="R109" s="156">
        <f t="shared" si="5"/>
        <v>31.83854180869821</v>
      </c>
      <c r="S109" s="156">
        <f t="shared" si="8"/>
        <v>11.718270816598476</v>
      </c>
      <c r="T109" s="156">
        <f t="shared" si="7"/>
        <v>426688.77112790185</v>
      </c>
    </row>
    <row r="110" spans="14:20" x14ac:dyDescent="0.25">
      <c r="N110" s="152">
        <v>136</v>
      </c>
      <c r="O110" s="153">
        <v>234.04800000000006</v>
      </c>
      <c r="P110" s="154">
        <f t="shared" si="4"/>
        <v>234</v>
      </c>
      <c r="Q110" s="155">
        <v>53996.306792978801</v>
      </c>
      <c r="R110" s="156">
        <f t="shared" si="5"/>
        <v>41.187086678597552</v>
      </c>
      <c r="S110" s="156">
        <f t="shared" si="8"/>
        <v>11.687595538762071</v>
      </c>
      <c r="T110" s="156">
        <f t="shared" si="7"/>
        <v>426729.95821458043</v>
      </c>
    </row>
    <row r="111" spans="14:20" x14ac:dyDescent="0.25">
      <c r="N111" s="152">
        <v>137</v>
      </c>
      <c r="O111" s="153">
        <v>237.22200000000007</v>
      </c>
      <c r="P111" s="154">
        <f t="shared" si="4"/>
        <v>237</v>
      </c>
      <c r="Q111" s="155">
        <v>53958.205616852902</v>
      </c>
      <c r="R111" s="156">
        <f t="shared" si="5"/>
        <v>38.101176125899656</v>
      </c>
      <c r="S111" s="156">
        <f t="shared" si="8"/>
        <v>12.004151268399362</v>
      </c>
      <c r="T111" s="156">
        <f t="shared" si="7"/>
        <v>426768.05939070636</v>
      </c>
    </row>
    <row r="112" spans="14:20" x14ac:dyDescent="0.25">
      <c r="N112" s="152">
        <v>138</v>
      </c>
      <c r="O112" s="153">
        <v>240.39600000000007</v>
      </c>
      <c r="P112" s="154">
        <f t="shared" si="4"/>
        <v>240</v>
      </c>
      <c r="Q112" s="155">
        <v>53920.185278285098</v>
      </c>
      <c r="R112" s="156">
        <f t="shared" si="5"/>
        <v>38.020338567803265</v>
      </c>
      <c r="S112" s="156">
        <f t="shared" si="8"/>
        <v>11.978682598551728</v>
      </c>
      <c r="T112" s="156">
        <f t="shared" si="7"/>
        <v>426806.07972927415</v>
      </c>
    </row>
    <row r="113" spans="14:20" x14ac:dyDescent="0.25">
      <c r="N113" s="152">
        <v>139</v>
      </c>
      <c r="O113" s="153">
        <v>243.04500000000007</v>
      </c>
      <c r="P113" s="154">
        <f t="shared" si="4"/>
        <v>243</v>
      </c>
      <c r="Q113" s="155">
        <v>53887.608165506899</v>
      </c>
      <c r="R113" s="156">
        <f t="shared" si="5"/>
        <v>32.57711277819908</v>
      </c>
      <c r="S113" s="156">
        <f t="shared" si="8"/>
        <v>12.297890818497194</v>
      </c>
      <c r="T113" s="156">
        <f t="shared" si="7"/>
        <v>426838.65684205235</v>
      </c>
    </row>
    <row r="114" spans="14:20" x14ac:dyDescent="0.25">
      <c r="N114" s="152">
        <v>140</v>
      </c>
      <c r="O114" s="153">
        <v>245.69400000000007</v>
      </c>
      <c r="P114" s="154">
        <f t="shared" si="4"/>
        <v>246</v>
      </c>
      <c r="Q114" s="155">
        <v>53857.934858420398</v>
      </c>
      <c r="R114" s="156">
        <f t="shared" si="5"/>
        <v>29.673307086501154</v>
      </c>
      <c r="S114" s="156">
        <f t="shared" si="8"/>
        <v>11.201701429407755</v>
      </c>
      <c r="T114" s="156">
        <f t="shared" si="7"/>
        <v>426868.33014913887</v>
      </c>
    </row>
    <row r="115" spans="14:20" x14ac:dyDescent="0.25">
      <c r="N115" s="152">
        <v>141</v>
      </c>
      <c r="O115" s="153">
        <v>248.52000000000007</v>
      </c>
      <c r="P115" s="154">
        <f t="shared" si="4"/>
        <v>249</v>
      </c>
      <c r="Q115" s="155">
        <v>53832.603156361904</v>
      </c>
      <c r="R115" s="156">
        <f t="shared" si="5"/>
        <v>25.331702058494557</v>
      </c>
      <c r="S115" s="156">
        <f t="shared" si="8"/>
        <v>8.9638011530412651</v>
      </c>
      <c r="T115" s="156">
        <f t="shared" si="7"/>
        <v>426893.66185119736</v>
      </c>
    </row>
    <row r="116" spans="14:20" x14ac:dyDescent="0.25">
      <c r="N116" s="152">
        <v>142</v>
      </c>
      <c r="O116" s="153">
        <v>251.34600000000006</v>
      </c>
      <c r="P116" s="154">
        <f t="shared" si="4"/>
        <v>251</v>
      </c>
      <c r="Q116" s="155">
        <v>53807.337584523899</v>
      </c>
      <c r="R116" s="156">
        <f t="shared" si="5"/>
        <v>25.265571838004689</v>
      </c>
      <c r="S116" s="156">
        <f t="shared" si="8"/>
        <v>8.9404005088481053</v>
      </c>
      <c r="T116" s="156">
        <f t="shared" si="7"/>
        <v>426918.92742303538</v>
      </c>
    </row>
    <row r="117" spans="14:20" x14ac:dyDescent="0.25">
      <c r="N117" s="152">
        <v>143</v>
      </c>
      <c r="O117" s="153">
        <v>254.17200000000005</v>
      </c>
      <c r="P117" s="154">
        <f t="shared" si="4"/>
        <v>254</v>
      </c>
      <c r="Q117" s="155">
        <v>53782.128350575098</v>
      </c>
      <c r="R117" s="156">
        <f t="shared" si="5"/>
        <v>25.209233948800829</v>
      </c>
      <c r="S117" s="156">
        <f t="shared" si="8"/>
        <v>8.9204649500357007</v>
      </c>
      <c r="T117" s="156">
        <f t="shared" si="7"/>
        <v>426944.13665698416</v>
      </c>
    </row>
    <row r="118" spans="14:20" x14ac:dyDescent="0.25">
      <c r="N118" s="152">
        <v>144</v>
      </c>
      <c r="O118" s="153">
        <v>256.99800000000005</v>
      </c>
      <c r="P118" s="154">
        <f t="shared" si="4"/>
        <v>257</v>
      </c>
      <c r="Q118" s="155">
        <v>53756.979066262502</v>
      </c>
      <c r="R118" s="156">
        <f t="shared" si="5"/>
        <v>25.149284312596137</v>
      </c>
      <c r="S118" s="156">
        <f t="shared" si="8"/>
        <v>8.8992513491140119</v>
      </c>
      <c r="T118" s="156">
        <f t="shared" si="7"/>
        <v>426969.28594129678</v>
      </c>
    </row>
    <row r="119" spans="14:20" x14ac:dyDescent="0.25">
      <c r="N119" s="152">
        <v>145</v>
      </c>
      <c r="O119" s="153">
        <v>259.82400000000007</v>
      </c>
      <c r="P119" s="154">
        <f t="shared" si="4"/>
        <v>260</v>
      </c>
      <c r="Q119" s="155">
        <v>53731.891031396102</v>
      </c>
      <c r="R119" s="156">
        <f t="shared" si="5"/>
        <v>25.088034866399539</v>
      </c>
      <c r="S119" s="156">
        <f t="shared" si="8"/>
        <v>8.8775778012736541</v>
      </c>
      <c r="T119" s="156">
        <f t="shared" si="7"/>
        <v>426994.37397616316</v>
      </c>
    </row>
    <row r="120" spans="14:20" x14ac:dyDescent="0.25">
      <c r="N120" s="152">
        <v>146</v>
      </c>
      <c r="O120" s="153">
        <v>262.65000000000009</v>
      </c>
      <c r="P120" s="154">
        <f t="shared" si="4"/>
        <v>263</v>
      </c>
      <c r="Q120" s="155">
        <v>53706.866419778999</v>
      </c>
      <c r="R120" s="156">
        <f t="shared" si="5"/>
        <v>25.024611617103801</v>
      </c>
      <c r="S120" s="156">
        <f t="shared" si="8"/>
        <v>8.8551350378993661</v>
      </c>
      <c r="T120" s="156">
        <f t="shared" si="7"/>
        <v>427019.39858778025</v>
      </c>
    </row>
    <row r="121" spans="14:20" x14ac:dyDescent="0.25">
      <c r="N121" s="152">
        <v>147</v>
      </c>
      <c r="O121" s="153">
        <v>265.47600000000011</v>
      </c>
      <c r="P121" s="154">
        <f t="shared" si="4"/>
        <v>265</v>
      </c>
      <c r="Q121" s="155">
        <v>53681.908746927198</v>
      </c>
      <c r="R121" s="156">
        <f t="shared" si="5"/>
        <v>24.957672851800453</v>
      </c>
      <c r="S121" s="156">
        <f t="shared" si="8"/>
        <v>8.8314482844303814</v>
      </c>
      <c r="T121" s="156">
        <f t="shared" si="7"/>
        <v>427044.35626063205</v>
      </c>
    </row>
    <row r="122" spans="14:20" x14ac:dyDescent="0.25">
      <c r="N122" s="152">
        <v>148</v>
      </c>
      <c r="O122" s="153">
        <v>268.30200000000013</v>
      </c>
      <c r="P122" s="154">
        <f t="shared" si="4"/>
        <v>268</v>
      </c>
      <c r="Q122" s="155">
        <v>53657.023067577502</v>
      </c>
      <c r="R122" s="156">
        <f t="shared" si="5"/>
        <v>24.885679349696147</v>
      </c>
      <c r="S122" s="156">
        <f t="shared" si="8"/>
        <v>8.805972876750161</v>
      </c>
      <c r="T122" s="156">
        <f t="shared" si="7"/>
        <v>427069.24193998176</v>
      </c>
    </row>
    <row r="123" spans="14:20" x14ac:dyDescent="0.25">
      <c r="N123" s="152">
        <v>149</v>
      </c>
      <c r="O123" s="153">
        <v>271.12800000000016</v>
      </c>
      <c r="P123" s="154">
        <f t="shared" si="4"/>
        <v>271</v>
      </c>
      <c r="Q123" s="155">
        <v>53632.211632186198</v>
      </c>
      <c r="R123" s="156">
        <f t="shared" si="5"/>
        <v>24.811435391304258</v>
      </c>
      <c r="S123" s="156">
        <f t="shared" si="8"/>
        <v>8.7797011292654155</v>
      </c>
      <c r="T123" s="156">
        <f t="shared" si="7"/>
        <v>427094.05337537307</v>
      </c>
    </row>
    <row r="124" spans="14:20" x14ac:dyDescent="0.25">
      <c r="N124" s="152">
        <v>150</v>
      </c>
      <c r="O124" s="153">
        <v>273.95400000000018</v>
      </c>
      <c r="P124" s="154">
        <f t="shared" si="4"/>
        <v>274</v>
      </c>
      <c r="Q124" s="155">
        <v>50014.687856645702</v>
      </c>
      <c r="R124" s="156">
        <f t="shared" si="5"/>
        <v>3617.523775540496</v>
      </c>
      <c r="S124" s="156">
        <v>9</v>
      </c>
      <c r="T124" s="156">
        <f t="shared" si="7"/>
        <v>430711.57715091354</v>
      </c>
    </row>
    <row r="125" spans="14:20" x14ac:dyDescent="0.25">
      <c r="N125" s="152">
        <v>151</v>
      </c>
      <c r="O125" s="153">
        <v>276.7800000000002</v>
      </c>
      <c r="P125" s="154">
        <f t="shared" si="4"/>
        <v>277</v>
      </c>
      <c r="Q125" s="155">
        <v>49990.005607395302</v>
      </c>
      <c r="R125" s="156">
        <f t="shared" si="5"/>
        <v>24.682249250399764</v>
      </c>
      <c r="S125" s="156">
        <f t="shared" ref="S125:S133" si="9">(R125/(O125-O124))</f>
        <v>8.7339877036091913</v>
      </c>
      <c r="T125" s="156">
        <f t="shared" si="7"/>
        <v>430736.25940016395</v>
      </c>
    </row>
    <row r="126" spans="14:20" x14ac:dyDescent="0.25">
      <c r="N126" s="152">
        <v>152</v>
      </c>
      <c r="O126" s="153">
        <v>279.60600000000022</v>
      </c>
      <c r="P126" s="154">
        <f t="shared" si="4"/>
        <v>280</v>
      </c>
      <c r="Q126" s="155">
        <v>49965.407417392198</v>
      </c>
      <c r="R126" s="156">
        <f t="shared" si="5"/>
        <v>24.598190003103809</v>
      </c>
      <c r="S126" s="156">
        <f t="shared" si="9"/>
        <v>8.7042427470288821</v>
      </c>
      <c r="T126" s="156">
        <f t="shared" si="7"/>
        <v>430760.85759016708</v>
      </c>
    </row>
    <row r="127" spans="14:20" x14ac:dyDescent="0.25">
      <c r="N127" s="152">
        <v>153</v>
      </c>
      <c r="O127" s="153">
        <v>282.43200000000024</v>
      </c>
      <c r="P127" s="154">
        <f t="shared" si="4"/>
        <v>282</v>
      </c>
      <c r="Q127" s="155">
        <v>49940.900357449398</v>
      </c>
      <c r="R127" s="156">
        <f t="shared" si="5"/>
        <v>24.50705994279997</v>
      </c>
      <c r="S127" s="156">
        <f t="shared" si="9"/>
        <v>8.6719957334747981</v>
      </c>
      <c r="T127" s="156">
        <f t="shared" si="7"/>
        <v>430785.3646501099</v>
      </c>
    </row>
    <row r="128" spans="14:20" x14ac:dyDescent="0.25">
      <c r="N128" s="152">
        <v>154</v>
      </c>
      <c r="O128" s="153">
        <v>285.25800000000027</v>
      </c>
      <c r="P128" s="154">
        <f t="shared" si="4"/>
        <v>285</v>
      </c>
      <c r="Q128" s="155">
        <v>49916.490777194398</v>
      </c>
      <c r="R128" s="156">
        <f t="shared" si="5"/>
        <v>24.409580255000037</v>
      </c>
      <c r="S128" s="156">
        <f t="shared" si="9"/>
        <v>8.6375018595187001</v>
      </c>
      <c r="T128" s="156">
        <f t="shared" si="7"/>
        <v>430809.77423036488</v>
      </c>
    </row>
    <row r="129" spans="14:20" x14ac:dyDescent="0.25">
      <c r="N129" s="152">
        <v>155</v>
      </c>
      <c r="O129" s="153">
        <v>288.08400000000029</v>
      </c>
      <c r="P129" s="154">
        <f t="shared" si="4"/>
        <v>288</v>
      </c>
      <c r="Q129" s="155">
        <v>49892.180752953398</v>
      </c>
      <c r="R129" s="156">
        <f t="shared" si="5"/>
        <v>24.310024241000065</v>
      </c>
      <c r="S129" s="156">
        <f t="shared" si="9"/>
        <v>8.6022732629157392</v>
      </c>
      <c r="T129" s="156">
        <f t="shared" si="7"/>
        <v>430834.08425460587</v>
      </c>
    </row>
    <row r="130" spans="14:20" x14ac:dyDescent="0.25">
      <c r="N130" s="152">
        <v>156</v>
      </c>
      <c r="O130" s="153">
        <v>290.91000000000031</v>
      </c>
      <c r="P130" s="154">
        <f t="shared" si="4"/>
        <v>291</v>
      </c>
      <c r="Q130" s="155">
        <v>49867.972049231998</v>
      </c>
      <c r="R130" s="156">
        <f t="shared" si="5"/>
        <v>24.208703721400525</v>
      </c>
      <c r="S130" s="156">
        <f t="shared" si="9"/>
        <v>8.5664202835811523</v>
      </c>
      <c r="T130" s="156">
        <f t="shared" si="7"/>
        <v>430858.29295832728</v>
      </c>
    </row>
    <row r="131" spans="14:20" x14ac:dyDescent="0.25">
      <c r="N131" s="152">
        <v>157</v>
      </c>
      <c r="O131" s="153">
        <v>292.7540000000003</v>
      </c>
      <c r="P131" s="154">
        <f t="shared" si="4"/>
        <v>293</v>
      </c>
      <c r="Q131" s="155">
        <v>49845.748901918203</v>
      </c>
      <c r="R131" s="156">
        <f t="shared" si="5"/>
        <v>22.22314731379447</v>
      </c>
      <c r="S131" s="156">
        <f t="shared" si="9"/>
        <v>12.051598326352789</v>
      </c>
      <c r="T131" s="156">
        <f t="shared" si="7"/>
        <v>430880.51610564109</v>
      </c>
    </row>
    <row r="132" spans="14:20" x14ac:dyDescent="0.25">
      <c r="N132" s="152">
        <v>158</v>
      </c>
      <c r="O132" s="153">
        <v>294.5980000000003</v>
      </c>
      <c r="P132" s="154">
        <f t="shared" si="4"/>
        <v>295</v>
      </c>
      <c r="Q132" s="155">
        <v>49823.605397412801</v>
      </c>
      <c r="R132" s="156">
        <f t="shared" si="5"/>
        <v>22.143504505402234</v>
      </c>
      <c r="S132" s="156">
        <f t="shared" si="9"/>
        <v>12.00840808318997</v>
      </c>
      <c r="T132" s="156">
        <f t="shared" si="7"/>
        <v>430902.65961014648</v>
      </c>
    </row>
    <row r="133" spans="14:20" x14ac:dyDescent="0.25">
      <c r="N133" s="152">
        <v>159</v>
      </c>
      <c r="O133" s="153">
        <v>297.18100000000032</v>
      </c>
      <c r="P133" s="154">
        <f t="shared" ref="P133:P196" si="10">ROUND(O133,0)</f>
        <v>297</v>
      </c>
      <c r="Q133" s="155">
        <v>49798.477561388099</v>
      </c>
      <c r="R133" s="156">
        <f t="shared" ref="R133:R196" si="11">Q132-Q133</f>
        <v>25.127836024701537</v>
      </c>
      <c r="S133" s="156">
        <f t="shared" si="9"/>
        <v>9.7281595140152053</v>
      </c>
      <c r="T133" s="156">
        <f t="shared" si="7"/>
        <v>430927.78744617116</v>
      </c>
    </row>
    <row r="134" spans="14:20" x14ac:dyDescent="0.25">
      <c r="N134" s="152">
        <v>160</v>
      </c>
      <c r="O134" s="153">
        <v>299.76400000000035</v>
      </c>
      <c r="P134" s="154">
        <f t="shared" si="10"/>
        <v>300</v>
      </c>
      <c r="Q134" s="155">
        <v>46118.2963173686</v>
      </c>
      <c r="R134" s="156">
        <f t="shared" si="11"/>
        <v>3680.181244019499</v>
      </c>
      <c r="S134" s="156">
        <v>10</v>
      </c>
      <c r="T134" s="156">
        <f t="shared" si="7"/>
        <v>434607.96869019064</v>
      </c>
    </row>
    <row r="135" spans="14:20" x14ac:dyDescent="0.25">
      <c r="N135" s="152">
        <v>161</v>
      </c>
      <c r="O135" s="153">
        <v>302.34700000000038</v>
      </c>
      <c r="P135" s="154">
        <f t="shared" si="10"/>
        <v>302</v>
      </c>
      <c r="Q135" s="155">
        <v>46093.289791060102</v>
      </c>
      <c r="R135" s="156">
        <f t="shared" si="11"/>
        <v>25.006526308497996</v>
      </c>
      <c r="S135" s="156">
        <f t="shared" ref="S135:S198" si="12">(R135/(O135-O134))</f>
        <v>9.681194854238381</v>
      </c>
      <c r="T135" s="156">
        <f t="shared" ref="T135:T198" si="13">T134+R135</f>
        <v>434632.97521649912</v>
      </c>
    </row>
    <row r="136" spans="14:20" x14ac:dyDescent="0.25">
      <c r="N136" s="152">
        <v>162</v>
      </c>
      <c r="O136" s="153">
        <v>304.9300000000004</v>
      </c>
      <c r="P136" s="154">
        <f t="shared" si="10"/>
        <v>305</v>
      </c>
      <c r="Q136" s="155">
        <v>46068.385681607302</v>
      </c>
      <c r="R136" s="156">
        <f t="shared" si="11"/>
        <v>24.904109452800185</v>
      </c>
      <c r="S136" s="156">
        <f t="shared" si="12"/>
        <v>9.6415445036004357</v>
      </c>
      <c r="T136" s="156">
        <f t="shared" si="13"/>
        <v>434657.87932595192</v>
      </c>
    </row>
    <row r="137" spans="14:20" x14ac:dyDescent="0.25">
      <c r="N137" s="152">
        <v>163</v>
      </c>
      <c r="O137" s="153">
        <v>307.51300000000043</v>
      </c>
      <c r="P137" s="154">
        <f t="shared" si="10"/>
        <v>308</v>
      </c>
      <c r="Q137" s="155">
        <v>46043.5831150585</v>
      </c>
      <c r="R137" s="156">
        <f t="shared" si="11"/>
        <v>24.802566548802133</v>
      </c>
      <c r="S137" s="156">
        <f t="shared" si="12"/>
        <v>9.6022325005040177</v>
      </c>
      <c r="T137" s="156">
        <f t="shared" si="13"/>
        <v>434682.68189250072</v>
      </c>
    </row>
    <row r="138" spans="14:20" x14ac:dyDescent="0.25">
      <c r="N138" s="152">
        <v>164</v>
      </c>
      <c r="O138" s="153">
        <v>310.09600000000046</v>
      </c>
      <c r="P138" s="154">
        <f t="shared" si="10"/>
        <v>310</v>
      </c>
      <c r="Q138" s="155">
        <v>46018.878483678302</v>
      </c>
      <c r="R138" s="156">
        <f t="shared" si="11"/>
        <v>24.704631380198407</v>
      </c>
      <c r="S138" s="156">
        <f t="shared" si="12"/>
        <v>9.5643172203632023</v>
      </c>
      <c r="T138" s="156">
        <f t="shared" si="13"/>
        <v>434707.38652388094</v>
      </c>
    </row>
    <row r="139" spans="14:20" x14ac:dyDescent="0.25">
      <c r="N139" s="152">
        <v>165</v>
      </c>
      <c r="O139" s="153">
        <v>312.67900000000049</v>
      </c>
      <c r="P139" s="154">
        <f t="shared" si="10"/>
        <v>313</v>
      </c>
      <c r="Q139" s="155">
        <v>45994.2695391003</v>
      </c>
      <c r="R139" s="156">
        <f t="shared" si="11"/>
        <v>24.608944578001683</v>
      </c>
      <c r="S139" s="156">
        <f t="shared" si="12"/>
        <v>9.5272723879215739</v>
      </c>
      <c r="T139" s="156">
        <f t="shared" si="13"/>
        <v>434731.99546845892</v>
      </c>
    </row>
    <row r="140" spans="14:20" x14ac:dyDescent="0.25">
      <c r="N140" s="152">
        <v>166</v>
      </c>
      <c r="O140" s="153">
        <v>315.26200000000051</v>
      </c>
      <c r="P140" s="154">
        <f t="shared" si="10"/>
        <v>315</v>
      </c>
      <c r="Q140" s="155">
        <v>45969.752437516101</v>
      </c>
      <c r="R140" s="156">
        <f t="shared" si="11"/>
        <v>24.517101584198826</v>
      </c>
      <c r="S140" s="156">
        <f t="shared" si="12"/>
        <v>9.4917156733250376</v>
      </c>
      <c r="T140" s="156">
        <f t="shared" si="13"/>
        <v>434756.51257004309</v>
      </c>
    </row>
    <row r="141" spans="14:20" x14ac:dyDescent="0.25">
      <c r="N141" s="152">
        <v>167</v>
      </c>
      <c r="O141" s="153">
        <v>317.84500000000054</v>
      </c>
      <c r="P141" s="154">
        <f t="shared" si="10"/>
        <v>318</v>
      </c>
      <c r="Q141" s="155">
        <v>45945.324210300903</v>
      </c>
      <c r="R141" s="156">
        <f t="shared" si="11"/>
        <v>24.428227215197694</v>
      </c>
      <c r="S141" s="156">
        <f t="shared" si="12"/>
        <v>9.4573082521089589</v>
      </c>
      <c r="T141" s="156">
        <f t="shared" si="13"/>
        <v>434780.94079725828</v>
      </c>
    </row>
    <row r="142" spans="14:20" x14ac:dyDescent="0.25">
      <c r="N142" s="152">
        <v>168</v>
      </c>
      <c r="O142" s="153">
        <v>320.42800000000057</v>
      </c>
      <c r="P142" s="154">
        <f t="shared" si="10"/>
        <v>320</v>
      </c>
      <c r="Q142" s="155">
        <v>45920.982128971198</v>
      </c>
      <c r="R142" s="156">
        <f t="shared" si="11"/>
        <v>24.342081329705252</v>
      </c>
      <c r="S142" s="156">
        <f t="shared" si="12"/>
        <v>9.4239571543573355</v>
      </c>
      <c r="T142" s="156">
        <f t="shared" si="13"/>
        <v>434805.28287858801</v>
      </c>
    </row>
    <row r="143" spans="14:20" x14ac:dyDescent="0.25">
      <c r="N143" s="152">
        <v>169</v>
      </c>
      <c r="O143" s="153">
        <v>323.01100000000059</v>
      </c>
      <c r="P143" s="154">
        <f t="shared" si="10"/>
        <v>323</v>
      </c>
      <c r="Q143" s="155">
        <v>45896.722918793297</v>
      </c>
      <c r="R143" s="156">
        <f t="shared" si="11"/>
        <v>24.259210177900968</v>
      </c>
      <c r="S143" s="156">
        <f t="shared" si="12"/>
        <v>9.3918738590401531</v>
      </c>
      <c r="T143" s="156">
        <f t="shared" si="13"/>
        <v>434829.54208876588</v>
      </c>
    </row>
    <row r="144" spans="14:20" x14ac:dyDescent="0.25">
      <c r="N144" s="152">
        <v>170</v>
      </c>
      <c r="O144" s="153">
        <v>325.59400000000062</v>
      </c>
      <c r="P144" s="154">
        <f t="shared" si="10"/>
        <v>326</v>
      </c>
      <c r="Q144" s="155">
        <v>45872.544137833604</v>
      </c>
      <c r="R144" s="156">
        <f t="shared" si="11"/>
        <v>24.17878095969354</v>
      </c>
      <c r="S144" s="156">
        <f t="shared" si="12"/>
        <v>9.3607359503264771</v>
      </c>
      <c r="T144" s="156">
        <f t="shared" si="13"/>
        <v>434853.72086972557</v>
      </c>
    </row>
    <row r="145" spans="14:20" x14ac:dyDescent="0.25">
      <c r="N145" s="152">
        <v>171</v>
      </c>
      <c r="O145" s="153">
        <v>328.53500000000059</v>
      </c>
      <c r="P145" s="154">
        <f t="shared" si="10"/>
        <v>329</v>
      </c>
      <c r="Q145" s="155">
        <v>45844.103708123002</v>
      </c>
      <c r="R145" s="156">
        <f t="shared" si="11"/>
        <v>28.440429710601165</v>
      </c>
      <c r="S145" s="156">
        <f t="shared" si="12"/>
        <v>9.6703263211837527</v>
      </c>
      <c r="T145" s="156">
        <f t="shared" si="13"/>
        <v>434882.16129943618</v>
      </c>
    </row>
    <row r="146" spans="14:20" x14ac:dyDescent="0.25">
      <c r="N146" s="152">
        <v>172</v>
      </c>
      <c r="O146" s="153">
        <v>331.47600000000057</v>
      </c>
      <c r="P146" s="154">
        <f t="shared" si="10"/>
        <v>331</v>
      </c>
      <c r="Q146" s="155">
        <v>45815.780059535697</v>
      </c>
      <c r="R146" s="156">
        <f t="shared" si="11"/>
        <v>28.323648587305797</v>
      </c>
      <c r="S146" s="156">
        <f t="shared" si="12"/>
        <v>9.6306183567854635</v>
      </c>
      <c r="T146" s="156">
        <f t="shared" si="13"/>
        <v>434910.48494802346</v>
      </c>
    </row>
    <row r="147" spans="14:20" x14ac:dyDescent="0.25">
      <c r="N147" s="152">
        <v>173</v>
      </c>
      <c r="O147" s="153">
        <v>333.78300000000058</v>
      </c>
      <c r="P147" s="154">
        <f t="shared" si="10"/>
        <v>334</v>
      </c>
      <c r="Q147" s="155">
        <v>45793.665741730198</v>
      </c>
      <c r="R147" s="156">
        <f t="shared" si="11"/>
        <v>22.114317805499013</v>
      </c>
      <c r="S147" s="156">
        <f t="shared" si="12"/>
        <v>9.5857467730814285</v>
      </c>
      <c r="T147" s="156">
        <f t="shared" si="13"/>
        <v>434932.59926582896</v>
      </c>
    </row>
    <row r="148" spans="14:20" x14ac:dyDescent="0.25">
      <c r="N148" s="152">
        <v>174</v>
      </c>
      <c r="O148" s="153">
        <v>336.0900000000006</v>
      </c>
      <c r="P148" s="154">
        <f t="shared" si="10"/>
        <v>336</v>
      </c>
      <c r="Q148" s="155">
        <v>45771.614952164098</v>
      </c>
      <c r="R148" s="156">
        <f t="shared" si="11"/>
        <v>22.050789566099411</v>
      </c>
      <c r="S148" s="156">
        <f t="shared" si="12"/>
        <v>9.5582096081921346</v>
      </c>
      <c r="T148" s="156">
        <f t="shared" si="13"/>
        <v>434954.65005539509</v>
      </c>
    </row>
    <row r="149" spans="14:20" x14ac:dyDescent="0.25">
      <c r="N149" s="152">
        <v>175</v>
      </c>
      <c r="O149" s="153">
        <v>338.39700000000062</v>
      </c>
      <c r="P149" s="154">
        <f t="shared" si="10"/>
        <v>338</v>
      </c>
      <c r="Q149" s="155">
        <v>45749.627121732403</v>
      </c>
      <c r="R149" s="156">
        <f t="shared" si="11"/>
        <v>21.987830431695329</v>
      </c>
      <c r="S149" s="156">
        <f t="shared" si="12"/>
        <v>9.5309191294734177</v>
      </c>
      <c r="T149" s="156">
        <f t="shared" si="13"/>
        <v>434976.63788582676</v>
      </c>
    </row>
    <row r="150" spans="14:20" x14ac:dyDescent="0.25">
      <c r="N150" s="152">
        <v>176</v>
      </c>
      <c r="O150" s="153">
        <v>340.70400000000063</v>
      </c>
      <c r="P150" s="154">
        <f t="shared" si="10"/>
        <v>341</v>
      </c>
      <c r="Q150" s="155">
        <v>45727.700169748503</v>
      </c>
      <c r="R150" s="156">
        <f t="shared" si="11"/>
        <v>21.926951983899926</v>
      </c>
      <c r="S150" s="156">
        <f t="shared" si="12"/>
        <v>9.504530552188891</v>
      </c>
      <c r="T150" s="156">
        <f t="shared" si="13"/>
        <v>434998.56483781064</v>
      </c>
    </row>
    <row r="151" spans="14:20" x14ac:dyDescent="0.25">
      <c r="N151" s="152">
        <v>177</v>
      </c>
      <c r="O151" s="153">
        <v>343.78000000000065</v>
      </c>
      <c r="P151" s="154">
        <f t="shared" si="10"/>
        <v>344</v>
      </c>
      <c r="Q151" s="155">
        <v>45698.581653951798</v>
      </c>
      <c r="R151" s="156">
        <f t="shared" si="11"/>
        <v>29.118515796704742</v>
      </c>
      <c r="S151" s="156">
        <f t="shared" si="12"/>
        <v>9.4663575411913321</v>
      </c>
      <c r="T151" s="156">
        <f t="shared" si="13"/>
        <v>435027.68335360737</v>
      </c>
    </row>
    <row r="152" spans="14:20" x14ac:dyDescent="0.25">
      <c r="N152" s="152">
        <v>178</v>
      </c>
      <c r="O152" s="153">
        <v>346.85600000000068</v>
      </c>
      <c r="P152" s="154">
        <f t="shared" si="10"/>
        <v>347</v>
      </c>
      <c r="Q152" s="155">
        <v>45669.572969071502</v>
      </c>
      <c r="R152" s="156">
        <f t="shared" si="11"/>
        <v>29.008684880296641</v>
      </c>
      <c r="S152" s="156">
        <f t="shared" si="12"/>
        <v>9.4306517816308304</v>
      </c>
      <c r="T152" s="156">
        <f t="shared" si="13"/>
        <v>435056.69203848764</v>
      </c>
    </row>
    <row r="153" spans="14:20" x14ac:dyDescent="0.25">
      <c r="N153" s="152">
        <v>179</v>
      </c>
      <c r="O153" s="153">
        <v>350.43700000000069</v>
      </c>
      <c r="P153" s="154">
        <f t="shared" si="10"/>
        <v>350</v>
      </c>
      <c r="Q153" s="155">
        <v>45639.971212058001</v>
      </c>
      <c r="R153" s="156">
        <f t="shared" si="11"/>
        <v>29.601757013500901</v>
      </c>
      <c r="S153" s="156">
        <f t="shared" si="12"/>
        <v>8.2663381774646076</v>
      </c>
      <c r="T153" s="156">
        <f t="shared" si="13"/>
        <v>435086.29379550111</v>
      </c>
    </row>
    <row r="154" spans="14:20" x14ac:dyDescent="0.25">
      <c r="N154" s="152">
        <v>180</v>
      </c>
      <c r="O154" s="153">
        <v>354.01800000000071</v>
      </c>
      <c r="P154" s="154">
        <f t="shared" si="10"/>
        <v>354</v>
      </c>
      <c r="Q154" s="155">
        <v>45610.5071308283</v>
      </c>
      <c r="R154" s="156">
        <f t="shared" si="11"/>
        <v>29.464081229700241</v>
      </c>
      <c r="S154" s="156">
        <f t="shared" si="12"/>
        <v>8.2278919937727171</v>
      </c>
      <c r="T154" s="156">
        <f t="shared" si="13"/>
        <v>435115.75787673082</v>
      </c>
    </row>
    <row r="155" spans="14:20" x14ac:dyDescent="0.25">
      <c r="N155" s="152">
        <v>181</v>
      </c>
      <c r="O155" s="153">
        <v>357.59900000000073</v>
      </c>
      <c r="P155" s="154">
        <f t="shared" si="10"/>
        <v>358</v>
      </c>
      <c r="Q155" s="155">
        <v>45581.187143007002</v>
      </c>
      <c r="R155" s="156">
        <f t="shared" si="11"/>
        <v>29.319987821298128</v>
      </c>
      <c r="S155" s="156">
        <f t="shared" si="12"/>
        <v>8.1876536781061109</v>
      </c>
      <c r="T155" s="156">
        <f t="shared" si="13"/>
        <v>435145.07786455209</v>
      </c>
    </row>
    <row r="156" spans="14:20" x14ac:dyDescent="0.25">
      <c r="N156" s="152">
        <v>182</v>
      </c>
      <c r="O156" s="153">
        <v>361.18000000000075</v>
      </c>
      <c r="P156" s="154">
        <f t="shared" si="10"/>
        <v>361</v>
      </c>
      <c r="Q156" s="155">
        <v>45552.017717527902</v>
      </c>
      <c r="R156" s="156">
        <f t="shared" si="11"/>
        <v>29.169425479100028</v>
      </c>
      <c r="S156" s="156">
        <f t="shared" si="12"/>
        <v>8.1456089022898315</v>
      </c>
      <c r="T156" s="156">
        <f t="shared" si="13"/>
        <v>435174.24729003117</v>
      </c>
    </row>
    <row r="157" spans="14:20" x14ac:dyDescent="0.25">
      <c r="N157" s="152">
        <v>183</v>
      </c>
      <c r="O157" s="153">
        <v>364.76100000000076</v>
      </c>
      <c r="P157" s="154">
        <f t="shared" si="10"/>
        <v>365</v>
      </c>
      <c r="Q157" s="155">
        <v>45523.004720206503</v>
      </c>
      <c r="R157" s="156">
        <f t="shared" si="11"/>
        <v>29.012997321398871</v>
      </c>
      <c r="S157" s="156">
        <f t="shared" si="12"/>
        <v>8.1019260880756026</v>
      </c>
      <c r="T157" s="156">
        <f t="shared" si="13"/>
        <v>435203.26028735255</v>
      </c>
    </row>
    <row r="158" spans="14:20" x14ac:dyDescent="0.25">
      <c r="N158" s="152">
        <v>184</v>
      </c>
      <c r="O158" s="153">
        <v>368.34200000000078</v>
      </c>
      <c r="P158" s="154">
        <f t="shared" si="10"/>
        <v>368</v>
      </c>
      <c r="Q158" s="155">
        <v>45494.151879784797</v>
      </c>
      <c r="R158" s="156">
        <f t="shared" si="11"/>
        <v>28.852840421706787</v>
      </c>
      <c r="S158" s="156">
        <f t="shared" si="12"/>
        <v>8.0572020166731768</v>
      </c>
      <c r="T158" s="156">
        <f t="shared" si="13"/>
        <v>435232.11312777427</v>
      </c>
    </row>
    <row r="159" spans="14:20" x14ac:dyDescent="0.25">
      <c r="N159" s="152">
        <v>185</v>
      </c>
      <c r="O159" s="153">
        <v>371.9230000000008</v>
      </c>
      <c r="P159" s="154">
        <f t="shared" si="10"/>
        <v>372</v>
      </c>
      <c r="Q159" s="155">
        <v>45465.4612269028</v>
      </c>
      <c r="R159" s="156">
        <f t="shared" si="11"/>
        <v>28.690652881996357</v>
      </c>
      <c r="S159" s="156">
        <f t="shared" si="12"/>
        <v>8.0119108857850367</v>
      </c>
      <c r="T159" s="156">
        <f t="shared" si="13"/>
        <v>435260.80378065625</v>
      </c>
    </row>
    <row r="160" spans="14:20" x14ac:dyDescent="0.25">
      <c r="N160" s="152">
        <v>186</v>
      </c>
      <c r="O160" s="153">
        <v>375.50400000000081</v>
      </c>
      <c r="P160" s="154">
        <f t="shared" si="10"/>
        <v>376</v>
      </c>
      <c r="Q160" s="155">
        <v>45436.931112354097</v>
      </c>
      <c r="R160" s="156">
        <f t="shared" si="11"/>
        <v>28.530114548702841</v>
      </c>
      <c r="S160" s="156">
        <f t="shared" si="12"/>
        <v>7.9670802984369455</v>
      </c>
      <c r="T160" s="156">
        <f t="shared" si="13"/>
        <v>435289.33389520494</v>
      </c>
    </row>
    <row r="161" spans="14:20" x14ac:dyDescent="0.25">
      <c r="N161" s="152">
        <v>187</v>
      </c>
      <c r="O161" s="153">
        <v>379.08500000000083</v>
      </c>
      <c r="P161" s="154">
        <f t="shared" si="10"/>
        <v>379</v>
      </c>
      <c r="Q161" s="155">
        <v>45408.557341537002</v>
      </c>
      <c r="R161" s="156">
        <f t="shared" si="11"/>
        <v>28.373770817095647</v>
      </c>
      <c r="S161" s="156">
        <f t="shared" si="12"/>
        <v>7.9234210603450181</v>
      </c>
      <c r="T161" s="156">
        <f t="shared" si="13"/>
        <v>435317.707666022</v>
      </c>
    </row>
    <row r="162" spans="14:20" x14ac:dyDescent="0.25">
      <c r="N162" s="152">
        <v>188</v>
      </c>
      <c r="O162" s="153">
        <v>382.66600000000085</v>
      </c>
      <c r="P162" s="154">
        <f t="shared" si="10"/>
        <v>383</v>
      </c>
      <c r="Q162" s="155">
        <v>45380.330832531603</v>
      </c>
      <c r="R162" s="156">
        <f t="shared" si="11"/>
        <v>28.226509005398839</v>
      </c>
      <c r="S162" s="156">
        <f t="shared" si="12"/>
        <v>7.8822979629708749</v>
      </c>
      <c r="T162" s="156">
        <f t="shared" si="13"/>
        <v>435345.93417502742</v>
      </c>
    </row>
    <row r="163" spans="14:20" x14ac:dyDescent="0.25">
      <c r="N163" s="152">
        <v>189</v>
      </c>
      <c r="O163" s="153">
        <v>386.24700000000087</v>
      </c>
      <c r="P163" s="154">
        <f t="shared" si="10"/>
        <v>386</v>
      </c>
      <c r="Q163" s="155">
        <v>45352.240061404802</v>
      </c>
      <c r="R163" s="156">
        <f t="shared" si="11"/>
        <v>28.090771126800973</v>
      </c>
      <c r="S163" s="156">
        <f t="shared" si="12"/>
        <v>7.844392942418553</v>
      </c>
      <c r="T163" s="156">
        <f t="shared" si="13"/>
        <v>435374.02494615421</v>
      </c>
    </row>
    <row r="164" spans="14:20" x14ac:dyDescent="0.25">
      <c r="N164" s="152">
        <v>190</v>
      </c>
      <c r="O164" s="153">
        <v>389.82800000000088</v>
      </c>
      <c r="P164" s="154">
        <f t="shared" si="10"/>
        <v>390</v>
      </c>
      <c r="Q164" s="155">
        <v>45324.271018465399</v>
      </c>
      <c r="R164" s="156">
        <f t="shared" si="11"/>
        <v>27.969042939403153</v>
      </c>
      <c r="S164" s="156">
        <f t="shared" si="12"/>
        <v>7.8104001506291585</v>
      </c>
      <c r="T164" s="156">
        <f t="shared" si="13"/>
        <v>435401.99398909364</v>
      </c>
    </row>
    <row r="165" spans="14:20" x14ac:dyDescent="0.25">
      <c r="N165" s="152">
        <v>191</v>
      </c>
      <c r="O165" s="153">
        <v>393.51400000000086</v>
      </c>
      <c r="P165" s="154">
        <f t="shared" si="10"/>
        <v>394</v>
      </c>
      <c r="Q165" s="155">
        <v>45292.984079797599</v>
      </c>
      <c r="R165" s="156">
        <f t="shared" si="11"/>
        <v>31.286938667799404</v>
      </c>
      <c r="S165" s="156">
        <f t="shared" si="12"/>
        <v>8.4880463016276693</v>
      </c>
      <c r="T165" s="156">
        <f t="shared" si="13"/>
        <v>435433.28092776146</v>
      </c>
    </row>
    <row r="166" spans="14:20" x14ac:dyDescent="0.25">
      <c r="N166" s="152">
        <v>192</v>
      </c>
      <c r="O166" s="153">
        <v>397.20000000000084</v>
      </c>
      <c r="P166" s="154">
        <f t="shared" si="10"/>
        <v>397</v>
      </c>
      <c r="Q166" s="155">
        <v>45261.779149324902</v>
      </c>
      <c r="R166" s="156">
        <f t="shared" si="11"/>
        <v>31.204930472697015</v>
      </c>
      <c r="S166" s="156">
        <f t="shared" si="12"/>
        <v>8.4657977408294069</v>
      </c>
      <c r="T166" s="156">
        <f t="shared" si="13"/>
        <v>435464.48585823417</v>
      </c>
    </row>
    <row r="167" spans="14:20" x14ac:dyDescent="0.25">
      <c r="N167" s="152">
        <v>193</v>
      </c>
      <c r="O167" s="153">
        <v>400.88600000000082</v>
      </c>
      <c r="P167" s="154">
        <f t="shared" si="10"/>
        <v>401</v>
      </c>
      <c r="Q167" s="155">
        <v>45230.639879010698</v>
      </c>
      <c r="R167" s="156">
        <f t="shared" si="11"/>
        <v>31.139270314204623</v>
      </c>
      <c r="S167" s="156">
        <f t="shared" si="12"/>
        <v>8.4479843500284328</v>
      </c>
      <c r="T167" s="156">
        <f t="shared" si="13"/>
        <v>435495.62512854836</v>
      </c>
    </row>
    <row r="168" spans="14:20" x14ac:dyDescent="0.25">
      <c r="N168" s="152">
        <v>194</v>
      </c>
      <c r="O168" s="153">
        <v>404.5720000000008</v>
      </c>
      <c r="P168" s="154">
        <f t="shared" si="10"/>
        <v>405</v>
      </c>
      <c r="Q168" s="155">
        <v>45199.548883723102</v>
      </c>
      <c r="R168" s="156">
        <f t="shared" si="11"/>
        <v>31.090995287595433</v>
      </c>
      <c r="S168" s="156">
        <f t="shared" si="12"/>
        <v>8.4348874898523096</v>
      </c>
      <c r="T168" s="156">
        <f t="shared" si="13"/>
        <v>435526.71612383594</v>
      </c>
    </row>
    <row r="169" spans="14:20" x14ac:dyDescent="0.25">
      <c r="N169" s="152">
        <v>195</v>
      </c>
      <c r="O169" s="153">
        <v>408.25800000000078</v>
      </c>
      <c r="P169" s="154">
        <f t="shared" si="10"/>
        <v>408</v>
      </c>
      <c r="Q169" s="155">
        <v>45168.487338895</v>
      </c>
      <c r="R169" s="156">
        <f t="shared" si="11"/>
        <v>31.061544828102342</v>
      </c>
      <c r="S169" s="156">
        <f t="shared" si="12"/>
        <v>8.4268976744716557</v>
      </c>
      <c r="T169" s="156">
        <f t="shared" si="13"/>
        <v>435557.77766866406</v>
      </c>
    </row>
    <row r="170" spans="14:20" x14ac:dyDescent="0.25">
      <c r="N170" s="152">
        <v>196</v>
      </c>
      <c r="O170" s="153">
        <v>411.94400000000076</v>
      </c>
      <c r="P170" s="154">
        <f t="shared" si="10"/>
        <v>412</v>
      </c>
      <c r="Q170" s="155">
        <v>45137.436195303802</v>
      </c>
      <c r="R170" s="156">
        <f t="shared" si="11"/>
        <v>31.051143591197615</v>
      </c>
      <c r="S170" s="156">
        <f t="shared" si="12"/>
        <v>8.4240758521969052</v>
      </c>
      <c r="T170" s="156">
        <f t="shared" si="13"/>
        <v>435588.82881225523</v>
      </c>
    </row>
    <row r="171" spans="14:20" x14ac:dyDescent="0.25">
      <c r="N171" s="152">
        <v>197</v>
      </c>
      <c r="O171" s="153">
        <v>415.63000000000073</v>
      </c>
      <c r="P171" s="154">
        <f t="shared" si="10"/>
        <v>416</v>
      </c>
      <c r="Q171" s="155">
        <v>45106.380357558097</v>
      </c>
      <c r="R171" s="156">
        <f t="shared" si="11"/>
        <v>31.055837745705503</v>
      </c>
      <c r="S171" s="156">
        <f t="shared" si="12"/>
        <v>8.4253493612874895</v>
      </c>
      <c r="T171" s="156">
        <f t="shared" si="13"/>
        <v>435619.88465000095</v>
      </c>
    </row>
    <row r="172" spans="14:20" x14ac:dyDescent="0.25">
      <c r="N172" s="152">
        <v>198</v>
      </c>
      <c r="O172" s="153">
        <v>419.31600000000071</v>
      </c>
      <c r="P172" s="154">
        <f t="shared" si="10"/>
        <v>419</v>
      </c>
      <c r="Q172" s="155">
        <v>45075.302653607097</v>
      </c>
      <c r="R172" s="156">
        <f t="shared" si="11"/>
        <v>31.077703950999421</v>
      </c>
      <c r="S172" s="156">
        <f t="shared" si="12"/>
        <v>8.4312815927833977</v>
      </c>
      <c r="T172" s="156">
        <f t="shared" si="13"/>
        <v>435650.96235395194</v>
      </c>
    </row>
    <row r="173" spans="14:20" x14ac:dyDescent="0.25">
      <c r="N173" s="152">
        <v>199</v>
      </c>
      <c r="O173" s="153">
        <v>423.00200000000069</v>
      </c>
      <c r="P173" s="154">
        <f t="shared" si="10"/>
        <v>423</v>
      </c>
      <c r="Q173" s="155">
        <v>45043.981709399501</v>
      </c>
      <c r="R173" s="156">
        <f t="shared" si="11"/>
        <v>31.320944207596767</v>
      </c>
      <c r="S173" s="156">
        <f t="shared" si="12"/>
        <v>8.4972718957126823</v>
      </c>
      <c r="T173" s="156">
        <f t="shared" si="13"/>
        <v>435682.28329815954</v>
      </c>
    </row>
    <row r="174" spans="14:20" x14ac:dyDescent="0.25">
      <c r="N174" s="152">
        <v>200</v>
      </c>
      <c r="O174" s="153">
        <v>426.68800000000067</v>
      </c>
      <c r="P174" s="154">
        <f t="shared" si="10"/>
        <v>427</v>
      </c>
      <c r="Q174" s="155">
        <v>45012.636237956998</v>
      </c>
      <c r="R174" s="156">
        <f t="shared" si="11"/>
        <v>31.345471442502458</v>
      </c>
      <c r="S174" s="156">
        <f t="shared" si="12"/>
        <v>8.5039260560235057</v>
      </c>
      <c r="T174" s="156">
        <f t="shared" si="13"/>
        <v>435713.62876960204</v>
      </c>
    </row>
    <row r="175" spans="14:20" x14ac:dyDescent="0.25">
      <c r="N175" s="152">
        <v>201</v>
      </c>
      <c r="O175" s="153">
        <v>429.85700000000065</v>
      </c>
      <c r="P175" s="154">
        <f t="shared" si="10"/>
        <v>430</v>
      </c>
      <c r="Q175" s="155">
        <v>44983.837729361003</v>
      </c>
      <c r="R175" s="156">
        <f t="shared" si="11"/>
        <v>28.798508595995372</v>
      </c>
      <c r="S175" s="156">
        <f t="shared" si="12"/>
        <v>9.0875697683797814</v>
      </c>
      <c r="T175" s="156">
        <f t="shared" si="13"/>
        <v>435742.42727819807</v>
      </c>
    </row>
    <row r="176" spans="14:20" x14ac:dyDescent="0.25">
      <c r="N176" s="152">
        <v>202</v>
      </c>
      <c r="O176" s="153">
        <v>433.02600000000064</v>
      </c>
      <c r="P176" s="154">
        <f t="shared" si="10"/>
        <v>433</v>
      </c>
      <c r="Q176" s="155">
        <v>44955.012523131103</v>
      </c>
      <c r="R176" s="156">
        <f t="shared" si="11"/>
        <v>28.825206229899777</v>
      </c>
      <c r="S176" s="156">
        <f t="shared" si="12"/>
        <v>9.0959943925212787</v>
      </c>
      <c r="T176" s="156">
        <f t="shared" si="13"/>
        <v>435771.252484428</v>
      </c>
    </row>
    <row r="177" spans="14:20" x14ac:dyDescent="0.25">
      <c r="N177" s="152">
        <v>203</v>
      </c>
      <c r="O177" s="153">
        <v>436.19500000000062</v>
      </c>
      <c r="P177" s="154">
        <f t="shared" si="10"/>
        <v>436</v>
      </c>
      <c r="Q177" s="155">
        <v>44926.156838148498</v>
      </c>
      <c r="R177" s="156">
        <f t="shared" si="11"/>
        <v>28.855684982605453</v>
      </c>
      <c r="S177" s="156">
        <f t="shared" si="12"/>
        <v>9.105612175009659</v>
      </c>
      <c r="T177" s="156">
        <f t="shared" si="13"/>
        <v>435800.10816941061</v>
      </c>
    </row>
    <row r="178" spans="14:20" x14ac:dyDescent="0.25">
      <c r="N178" s="152">
        <v>204</v>
      </c>
      <c r="O178" s="153">
        <v>439.3640000000006</v>
      </c>
      <c r="P178" s="154">
        <f t="shared" si="10"/>
        <v>439</v>
      </c>
      <c r="Q178" s="155">
        <v>44897.265738832699</v>
      </c>
      <c r="R178" s="156">
        <f t="shared" si="11"/>
        <v>28.891099315798783</v>
      </c>
      <c r="S178" s="156">
        <f t="shared" si="12"/>
        <v>9.1167874142628396</v>
      </c>
      <c r="T178" s="156">
        <f t="shared" si="13"/>
        <v>435828.99926872639</v>
      </c>
    </row>
    <row r="179" spans="14:20" x14ac:dyDescent="0.25">
      <c r="N179" s="152">
        <v>205</v>
      </c>
      <c r="O179" s="153">
        <v>442.53300000000058</v>
      </c>
      <c r="P179" s="154">
        <f t="shared" si="10"/>
        <v>443</v>
      </c>
      <c r="Q179" s="155">
        <v>44868.337390804802</v>
      </c>
      <c r="R179" s="156">
        <f t="shared" si="11"/>
        <v>28.9283480278973</v>
      </c>
      <c r="S179" s="156">
        <f t="shared" si="12"/>
        <v>9.1285415045432181</v>
      </c>
      <c r="T179" s="156">
        <f t="shared" si="13"/>
        <v>435857.92761675431</v>
      </c>
    </row>
    <row r="180" spans="14:20" x14ac:dyDescent="0.25">
      <c r="N180" s="152">
        <v>206</v>
      </c>
      <c r="O180" s="153">
        <v>445.70200000000057</v>
      </c>
      <c r="P180" s="154">
        <f t="shared" si="10"/>
        <v>446</v>
      </c>
      <c r="Q180" s="155">
        <v>44839.369423845099</v>
      </c>
      <c r="R180" s="156">
        <f t="shared" si="11"/>
        <v>28.967966959702608</v>
      </c>
      <c r="S180" s="156">
        <f t="shared" si="12"/>
        <v>9.141043534144135</v>
      </c>
      <c r="T180" s="156">
        <f t="shared" si="13"/>
        <v>435886.89558371401</v>
      </c>
    </row>
    <row r="181" spans="14:20" x14ac:dyDescent="0.25">
      <c r="N181" s="152">
        <v>207</v>
      </c>
      <c r="O181" s="153">
        <v>448.87100000000055</v>
      </c>
      <c r="P181" s="154">
        <f t="shared" si="10"/>
        <v>449</v>
      </c>
      <c r="Q181" s="155">
        <v>44810.357112651298</v>
      </c>
      <c r="R181" s="156">
        <f t="shared" si="11"/>
        <v>29.012311193800997</v>
      </c>
      <c r="S181" s="156">
        <f t="shared" si="12"/>
        <v>9.1550366657624345</v>
      </c>
      <c r="T181" s="156">
        <f t="shared" si="13"/>
        <v>435915.90789490781</v>
      </c>
    </row>
    <row r="182" spans="14:20" x14ac:dyDescent="0.25">
      <c r="N182" s="152">
        <v>208</v>
      </c>
      <c r="O182" s="153">
        <v>452.04000000000053</v>
      </c>
      <c r="P182" s="154">
        <f t="shared" si="10"/>
        <v>452</v>
      </c>
      <c r="Q182" s="155">
        <v>44781.300586124999</v>
      </c>
      <c r="R182" s="156">
        <f t="shared" si="11"/>
        <v>29.056526526299422</v>
      </c>
      <c r="S182" s="156">
        <f t="shared" si="12"/>
        <v>9.1689891215839641</v>
      </c>
      <c r="T182" s="156">
        <f t="shared" si="13"/>
        <v>435944.9644214341</v>
      </c>
    </row>
    <row r="183" spans="14:20" x14ac:dyDescent="0.25">
      <c r="N183" s="152">
        <v>209</v>
      </c>
      <c r="O183" s="153">
        <v>455.20900000000051</v>
      </c>
      <c r="P183" s="154">
        <f t="shared" si="10"/>
        <v>455</v>
      </c>
      <c r="Q183" s="155">
        <v>44752.1952677476</v>
      </c>
      <c r="R183" s="156">
        <f t="shared" si="11"/>
        <v>29.105318377398362</v>
      </c>
      <c r="S183" s="156">
        <f t="shared" si="12"/>
        <v>9.1843857296934424</v>
      </c>
      <c r="T183" s="156">
        <f t="shared" si="13"/>
        <v>435974.06973981147</v>
      </c>
    </row>
    <row r="184" spans="14:20" x14ac:dyDescent="0.25">
      <c r="N184" s="152">
        <v>210</v>
      </c>
      <c r="O184" s="153">
        <v>458.3780000000005</v>
      </c>
      <c r="P184" s="154">
        <f t="shared" si="10"/>
        <v>458</v>
      </c>
      <c r="Q184" s="155">
        <v>44723.040641636901</v>
      </c>
      <c r="R184" s="156">
        <f t="shared" si="11"/>
        <v>29.15462611069961</v>
      </c>
      <c r="S184" s="156">
        <f t="shared" si="12"/>
        <v>9.1999451280213851</v>
      </c>
      <c r="T184" s="156">
        <f t="shared" si="13"/>
        <v>436003.22436592216</v>
      </c>
    </row>
    <row r="185" spans="14:20" x14ac:dyDescent="0.25">
      <c r="N185" s="152">
        <v>211</v>
      </c>
      <c r="O185" s="153">
        <v>461.54700000000048</v>
      </c>
      <c r="P185" s="154">
        <f t="shared" si="10"/>
        <v>462</v>
      </c>
      <c r="Q185" s="155">
        <v>44693.833136226101</v>
      </c>
      <c r="R185" s="156">
        <f t="shared" si="11"/>
        <v>29.207505410799058</v>
      </c>
      <c r="S185" s="156">
        <f t="shared" si="12"/>
        <v>9.2166315591035719</v>
      </c>
      <c r="T185" s="156">
        <f t="shared" si="13"/>
        <v>436032.43187133293</v>
      </c>
    </row>
    <row r="186" spans="14:20" x14ac:dyDescent="0.25">
      <c r="N186" s="152">
        <v>212</v>
      </c>
      <c r="O186" s="153">
        <v>464.71600000000046</v>
      </c>
      <c r="P186" s="154">
        <f t="shared" si="10"/>
        <v>465</v>
      </c>
      <c r="Q186" s="155">
        <v>44664.571126570903</v>
      </c>
      <c r="R186" s="156">
        <f t="shared" si="11"/>
        <v>29.262009655198199</v>
      </c>
      <c r="S186" s="156">
        <f t="shared" si="12"/>
        <v>9.2338307526659378</v>
      </c>
      <c r="T186" s="156">
        <f t="shared" si="13"/>
        <v>436061.69388098811</v>
      </c>
    </row>
    <row r="187" spans="14:20" x14ac:dyDescent="0.25">
      <c r="N187" s="152">
        <v>213</v>
      </c>
      <c r="O187" s="153">
        <v>467.88500000000045</v>
      </c>
      <c r="P187" s="154">
        <f t="shared" si="10"/>
        <v>468</v>
      </c>
      <c r="Q187" s="155">
        <v>44635.2532578026</v>
      </c>
      <c r="R187" s="156">
        <f t="shared" si="11"/>
        <v>29.317868768303015</v>
      </c>
      <c r="S187" s="156">
        <f t="shared" si="12"/>
        <v>9.2514574844755995</v>
      </c>
      <c r="T187" s="156">
        <f t="shared" si="13"/>
        <v>436091.01174975641</v>
      </c>
    </row>
    <row r="188" spans="14:20" x14ac:dyDescent="0.25">
      <c r="N188" s="152">
        <v>214</v>
      </c>
      <c r="O188" s="153">
        <v>471.05400000000043</v>
      </c>
      <c r="P188" s="154">
        <f t="shared" si="10"/>
        <v>471</v>
      </c>
      <c r="Q188" s="155">
        <v>44605.876369338999</v>
      </c>
      <c r="R188" s="156">
        <f t="shared" si="11"/>
        <v>29.376888463601063</v>
      </c>
      <c r="S188" s="156">
        <f t="shared" si="12"/>
        <v>9.270081559987764</v>
      </c>
      <c r="T188" s="156">
        <f t="shared" si="13"/>
        <v>436120.38863822003</v>
      </c>
    </row>
    <row r="189" spans="14:20" x14ac:dyDescent="0.25">
      <c r="N189" s="152">
        <v>215</v>
      </c>
      <c r="O189" s="153">
        <v>474.22300000000041</v>
      </c>
      <c r="P189" s="154">
        <f t="shared" si="10"/>
        <v>474</v>
      </c>
      <c r="Q189" s="155">
        <v>44576.438392846299</v>
      </c>
      <c r="R189" s="156">
        <f t="shared" si="11"/>
        <v>29.437976492699818</v>
      </c>
      <c r="S189" s="156">
        <f t="shared" si="12"/>
        <v>9.2893583126222712</v>
      </c>
      <c r="T189" s="156">
        <f t="shared" si="13"/>
        <v>436149.82661471271</v>
      </c>
    </row>
    <row r="190" spans="14:20" x14ac:dyDescent="0.25">
      <c r="N190" s="152">
        <v>216</v>
      </c>
      <c r="O190" s="153">
        <v>477.39200000000039</v>
      </c>
      <c r="P190" s="154">
        <f t="shared" si="10"/>
        <v>477</v>
      </c>
      <c r="Q190" s="155">
        <v>44546.937880164704</v>
      </c>
      <c r="R190" s="156">
        <f t="shared" si="11"/>
        <v>29.500512681595865</v>
      </c>
      <c r="S190" s="156">
        <f t="shared" si="12"/>
        <v>9.3090920421571557</v>
      </c>
      <c r="T190" s="156">
        <f t="shared" si="13"/>
        <v>436179.32712739432</v>
      </c>
    </row>
    <row r="191" spans="14:20" x14ac:dyDescent="0.25">
      <c r="N191" s="152">
        <v>217</v>
      </c>
      <c r="O191" s="153">
        <v>482.04700000000037</v>
      </c>
      <c r="P191" s="154">
        <f t="shared" si="10"/>
        <v>482</v>
      </c>
      <c r="Q191" s="155">
        <v>44506.325025563703</v>
      </c>
      <c r="R191" s="156">
        <f t="shared" si="11"/>
        <v>40.612854601000436</v>
      </c>
      <c r="S191" s="156">
        <f t="shared" si="12"/>
        <v>8.7245659722880067</v>
      </c>
      <c r="T191" s="156">
        <f t="shared" si="13"/>
        <v>436219.93998199533</v>
      </c>
    </row>
    <row r="192" spans="14:20" x14ac:dyDescent="0.25">
      <c r="N192" s="152">
        <v>218</v>
      </c>
      <c r="O192" s="153">
        <v>485.06700000000035</v>
      </c>
      <c r="P192" s="154">
        <f t="shared" si="10"/>
        <v>485</v>
      </c>
      <c r="Q192" s="155">
        <v>44475.593046185102</v>
      </c>
      <c r="R192" s="156">
        <f t="shared" si="11"/>
        <v>30.731979378600954</v>
      </c>
      <c r="S192" s="156">
        <f t="shared" si="12"/>
        <v>10.176152112119583</v>
      </c>
      <c r="T192" s="156">
        <f t="shared" si="13"/>
        <v>436250.67196137394</v>
      </c>
    </row>
    <row r="193" spans="14:20" x14ac:dyDescent="0.25">
      <c r="N193" s="152">
        <v>219</v>
      </c>
      <c r="O193" s="153">
        <v>488.08700000000033</v>
      </c>
      <c r="P193" s="154">
        <f t="shared" si="10"/>
        <v>488</v>
      </c>
      <c r="Q193" s="155">
        <v>44444.7735078884</v>
      </c>
      <c r="R193" s="156">
        <f t="shared" si="11"/>
        <v>30.819538296702376</v>
      </c>
      <c r="S193" s="156">
        <f t="shared" si="12"/>
        <v>10.205145131358464</v>
      </c>
      <c r="T193" s="156">
        <f t="shared" si="13"/>
        <v>436281.49149967066</v>
      </c>
    </row>
    <row r="194" spans="14:20" x14ac:dyDescent="0.25">
      <c r="N194" s="152">
        <v>220</v>
      </c>
      <c r="O194" s="153">
        <v>490.67700000000031</v>
      </c>
      <c r="P194" s="154">
        <f t="shared" si="10"/>
        <v>491</v>
      </c>
      <c r="Q194" s="155">
        <v>44419.935520060601</v>
      </c>
      <c r="R194" s="156">
        <f t="shared" si="11"/>
        <v>24.837987827799225</v>
      </c>
      <c r="S194" s="156">
        <f t="shared" si="12"/>
        <v>9.5899566902700641</v>
      </c>
      <c r="T194" s="156">
        <f t="shared" si="13"/>
        <v>436306.32948749844</v>
      </c>
    </row>
    <row r="195" spans="14:20" x14ac:dyDescent="0.25">
      <c r="N195" s="152">
        <v>221</v>
      </c>
      <c r="O195" s="153">
        <v>493.53500000000031</v>
      </c>
      <c r="P195" s="154">
        <f t="shared" si="10"/>
        <v>494</v>
      </c>
      <c r="Q195" s="155">
        <v>44390.061316446903</v>
      </c>
      <c r="R195" s="156">
        <f t="shared" si="11"/>
        <v>29.874203613697318</v>
      </c>
      <c r="S195" s="156">
        <f t="shared" si="12"/>
        <v>10.452835414169796</v>
      </c>
      <c r="T195" s="156">
        <f t="shared" si="13"/>
        <v>436336.20369111211</v>
      </c>
    </row>
    <row r="196" spans="14:20" x14ac:dyDescent="0.25">
      <c r="N196" s="152">
        <v>222</v>
      </c>
      <c r="O196" s="153">
        <v>496.31800000000032</v>
      </c>
      <c r="P196" s="154">
        <f t="shared" si="10"/>
        <v>496</v>
      </c>
      <c r="Q196" s="155">
        <v>44353.660920256501</v>
      </c>
      <c r="R196" s="156">
        <f t="shared" si="11"/>
        <v>36.400396190401807</v>
      </c>
      <c r="S196" s="156">
        <f t="shared" si="12"/>
        <v>13.079553068775279</v>
      </c>
      <c r="T196" s="156">
        <f t="shared" si="13"/>
        <v>436372.60408730252</v>
      </c>
    </row>
    <row r="197" spans="14:20" x14ac:dyDescent="0.25">
      <c r="N197" s="152">
        <v>223</v>
      </c>
      <c r="O197" s="153">
        <v>498.5810000000003</v>
      </c>
      <c r="P197" s="154">
        <f t="shared" ref="P197:P213" si="14">ROUND(O197,0)</f>
        <v>499</v>
      </c>
      <c r="Q197" s="155">
        <v>44324.057770007697</v>
      </c>
      <c r="R197" s="156">
        <f t="shared" ref="R197:R203" si="15">Q196-Q197</f>
        <v>29.603150248804013</v>
      </c>
      <c r="S197" s="156">
        <f t="shared" si="12"/>
        <v>13.081374391871108</v>
      </c>
      <c r="T197" s="156">
        <f t="shared" si="13"/>
        <v>436402.20723755134</v>
      </c>
    </row>
    <row r="198" spans="14:20" x14ac:dyDescent="0.25">
      <c r="N198" s="152">
        <v>224</v>
      </c>
      <c r="O198" s="153">
        <v>500.27400000000029</v>
      </c>
      <c r="P198" s="154">
        <f t="shared" si="14"/>
        <v>500</v>
      </c>
      <c r="Q198" s="155">
        <v>44301.879008629097</v>
      </c>
      <c r="R198" s="156">
        <f t="shared" si="15"/>
        <v>22.178761378600029</v>
      </c>
      <c r="S198" s="156">
        <f t="shared" si="12"/>
        <v>13.100272521323239</v>
      </c>
      <c r="T198" s="156">
        <f t="shared" si="13"/>
        <v>436424.38599892997</v>
      </c>
    </row>
    <row r="199" spans="14:20" x14ac:dyDescent="0.25">
      <c r="N199" s="152">
        <v>225</v>
      </c>
      <c r="O199" s="153">
        <v>501.96700000000027</v>
      </c>
      <c r="P199" s="154">
        <f t="shared" si="14"/>
        <v>502</v>
      </c>
      <c r="Q199" s="155">
        <v>44279.520044807898</v>
      </c>
      <c r="R199" s="156">
        <f t="shared" si="15"/>
        <v>22.358963821199723</v>
      </c>
      <c r="S199" s="156">
        <f t="shared" ref="S199:S203" si="16">(R199/(O199-O198))</f>
        <v>13.206712239338417</v>
      </c>
      <c r="T199" s="156">
        <f>T198+R199</f>
        <v>436446.74496275117</v>
      </c>
    </row>
    <row r="200" spans="14:20" x14ac:dyDescent="0.25">
      <c r="N200" s="152">
        <v>226</v>
      </c>
      <c r="O200" s="153">
        <v>503.59200000000027</v>
      </c>
      <c r="P200" s="154">
        <f t="shared" si="14"/>
        <v>504</v>
      </c>
      <c r="Q200" s="155">
        <v>44257.917174875402</v>
      </c>
      <c r="R200" s="156">
        <f t="shared" si="15"/>
        <v>21.602869932496105</v>
      </c>
      <c r="S200" s="156">
        <f t="shared" si="16"/>
        <v>13.294073804612989</v>
      </c>
      <c r="T200" s="156">
        <f>T199+R200</f>
        <v>436468.34783268365</v>
      </c>
    </row>
    <row r="201" spans="14:20" x14ac:dyDescent="0.25">
      <c r="N201" s="152">
        <v>227</v>
      </c>
      <c r="O201" s="153">
        <v>505.21700000000027</v>
      </c>
      <c r="P201" s="154">
        <f t="shared" si="14"/>
        <v>505</v>
      </c>
      <c r="Q201" s="155">
        <v>44236.098015342403</v>
      </c>
      <c r="R201" s="156">
        <f t="shared" si="15"/>
        <v>21.819159532999038</v>
      </c>
      <c r="S201" s="156">
        <f t="shared" si="16"/>
        <v>13.427175097230178</v>
      </c>
      <c r="T201" s="156">
        <f>T200+R201</f>
        <v>436490.16699221666</v>
      </c>
    </row>
    <row r="202" spans="14:20" x14ac:dyDescent="0.25">
      <c r="N202" s="152">
        <v>228</v>
      </c>
      <c r="O202" s="153">
        <v>506.84200000000027</v>
      </c>
      <c r="P202" s="154">
        <f t="shared" si="14"/>
        <v>507</v>
      </c>
      <c r="Q202" s="155">
        <v>44214.0598726967</v>
      </c>
      <c r="R202" s="156">
        <f t="shared" si="15"/>
        <v>22.038142645702465</v>
      </c>
      <c r="S202" s="156">
        <f t="shared" si="16"/>
        <v>13.561933935816901</v>
      </c>
      <c r="T202" s="156">
        <f>T201+R202</f>
        <v>436512.20513486234</v>
      </c>
    </row>
    <row r="203" spans="14:20" x14ac:dyDescent="0.25">
      <c r="N203" s="152">
        <v>229</v>
      </c>
      <c r="O203" s="153">
        <v>508.46700000000027</v>
      </c>
      <c r="P203" s="154">
        <f t="shared" si="14"/>
        <v>508</v>
      </c>
      <c r="Q203" s="155">
        <v>44191.803266763098</v>
      </c>
      <c r="R203" s="156">
        <f t="shared" si="15"/>
        <v>22.256605933602259</v>
      </c>
      <c r="S203" s="156">
        <f t="shared" si="16"/>
        <v>13.696372882216775</v>
      </c>
      <c r="T203" s="156">
        <f>T202+R203</f>
        <v>436534.46174079593</v>
      </c>
    </row>
    <row r="204" spans="14:20" x14ac:dyDescent="0.25">
      <c r="N204" s="152"/>
      <c r="O204" s="153">
        <v>510</v>
      </c>
      <c r="P204" s="154">
        <f t="shared" si="14"/>
        <v>510</v>
      </c>
      <c r="Q204" s="157">
        <f>Q203-((14*(P204-P203)))</f>
        <v>44163.803266763098</v>
      </c>
      <c r="R204" s="156"/>
      <c r="S204" s="156"/>
      <c r="T204" s="156"/>
    </row>
    <row r="205" spans="14:20" x14ac:dyDescent="0.25">
      <c r="N205" s="152"/>
      <c r="O205" s="153">
        <v>515</v>
      </c>
      <c r="P205" s="154">
        <f t="shared" si="14"/>
        <v>515</v>
      </c>
      <c r="Q205" s="157">
        <f t="shared" ref="Q205:Q213" si="17">Q204-((14*(P205-P204)))</f>
        <v>44093.803266763098</v>
      </c>
      <c r="R205" s="156"/>
      <c r="S205" s="156"/>
      <c r="T205" s="156"/>
    </row>
    <row r="206" spans="14:20" x14ac:dyDescent="0.25">
      <c r="N206" s="152"/>
      <c r="O206" s="153">
        <v>520</v>
      </c>
      <c r="P206" s="154">
        <f t="shared" si="14"/>
        <v>520</v>
      </c>
      <c r="Q206" s="157">
        <f t="shared" si="17"/>
        <v>44023.803266763098</v>
      </c>
      <c r="R206" s="156"/>
      <c r="S206" s="156"/>
      <c r="T206" s="156"/>
    </row>
    <row r="207" spans="14:20" x14ac:dyDescent="0.25">
      <c r="N207" s="152"/>
      <c r="O207" s="153">
        <v>525</v>
      </c>
      <c r="P207" s="154">
        <f t="shared" si="14"/>
        <v>525</v>
      </c>
      <c r="Q207" s="157">
        <f t="shared" si="17"/>
        <v>43953.803266763098</v>
      </c>
      <c r="R207" s="156"/>
      <c r="S207" s="156"/>
      <c r="T207" s="156"/>
    </row>
    <row r="208" spans="14:20" x14ac:dyDescent="0.25">
      <c r="N208" s="152"/>
      <c r="O208" s="153">
        <v>530</v>
      </c>
      <c r="P208" s="154">
        <f t="shared" si="14"/>
        <v>530</v>
      </c>
      <c r="Q208" s="157">
        <f t="shared" si="17"/>
        <v>43883.803266763098</v>
      </c>
      <c r="R208" s="156"/>
      <c r="S208" s="156"/>
      <c r="T208" s="156"/>
    </row>
    <row r="209" spans="14:20" x14ac:dyDescent="0.25">
      <c r="N209" s="152"/>
      <c r="O209" s="153">
        <v>535</v>
      </c>
      <c r="P209" s="154">
        <f t="shared" si="14"/>
        <v>535</v>
      </c>
      <c r="Q209" s="157">
        <f t="shared" si="17"/>
        <v>43813.803266763098</v>
      </c>
      <c r="R209" s="156"/>
      <c r="S209" s="156"/>
      <c r="T209" s="156"/>
    </row>
    <row r="210" spans="14:20" x14ac:dyDescent="0.25">
      <c r="N210" s="152"/>
      <c r="O210" s="153">
        <v>540</v>
      </c>
      <c r="P210" s="154">
        <f t="shared" si="14"/>
        <v>540</v>
      </c>
      <c r="Q210" s="157">
        <f t="shared" si="17"/>
        <v>43743.803266763098</v>
      </c>
      <c r="R210" s="156"/>
      <c r="S210" s="156"/>
      <c r="T210" s="156"/>
    </row>
    <row r="211" spans="14:20" x14ac:dyDescent="0.25">
      <c r="N211" s="152"/>
      <c r="O211" s="153">
        <v>545</v>
      </c>
      <c r="P211" s="154">
        <f t="shared" si="14"/>
        <v>545</v>
      </c>
      <c r="Q211" s="157">
        <f t="shared" si="17"/>
        <v>43673.803266763098</v>
      </c>
      <c r="R211" s="156"/>
      <c r="S211" s="156"/>
      <c r="T211" s="156"/>
    </row>
    <row r="212" spans="14:20" x14ac:dyDescent="0.25">
      <c r="N212" s="152" t="s">
        <v>252</v>
      </c>
      <c r="O212" s="152">
        <v>550</v>
      </c>
      <c r="P212" s="154">
        <f t="shared" si="14"/>
        <v>550</v>
      </c>
      <c r="Q212" s="157">
        <f t="shared" si="17"/>
        <v>43603.803266763098</v>
      </c>
    </row>
    <row r="213" spans="14:20" x14ac:dyDescent="0.25">
      <c r="N213" s="152"/>
      <c r="O213" s="152">
        <v>555</v>
      </c>
      <c r="P213" s="152">
        <f t="shared" si="14"/>
        <v>555</v>
      </c>
      <c r="Q213" s="158">
        <f t="shared" si="17"/>
        <v>43533.803266763098</v>
      </c>
    </row>
    <row r="214" spans="14:20" x14ac:dyDescent="0.25">
      <c r="Q214" s="159" t="s">
        <v>253</v>
      </c>
    </row>
  </sheetData>
  <sheetProtection sheet="1" objects="1" scenarios="1"/>
  <mergeCells count="3">
    <mergeCell ref="A2:K3"/>
    <mergeCell ref="Q2:T2"/>
    <mergeCell ref="A1:K1"/>
  </mergeCells>
  <pageMargins left="0.7" right="0.7" top="0.75" bottom="0.75" header="0.3" footer="0.3"/>
  <pageSetup orientation="portrait" verticalDpi="597"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00F41-D42F-4CF3-BC54-88F2EC6B63E9}">
  <sheetPr>
    <tabColor theme="5" tint="-0.499984740745262"/>
    <pageSetUpPr fitToPage="1"/>
  </sheetPr>
  <dimension ref="A1:AK72"/>
  <sheetViews>
    <sheetView topLeftCell="R43" zoomScale="98" zoomScaleNormal="98" workbookViewId="0">
      <selection activeCell="AH77" sqref="AH77"/>
    </sheetView>
  </sheetViews>
  <sheetFormatPr defaultRowHeight="12.75" x14ac:dyDescent="0.2"/>
  <cols>
    <col min="1" max="1" width="9.140625" style="46"/>
    <col min="2" max="2" width="15.28515625" style="46" customWidth="1"/>
    <col min="3" max="16384" width="9.140625" style="46"/>
  </cols>
  <sheetData>
    <row r="1" spans="1:37" ht="31.5" customHeight="1" x14ac:dyDescent="0.3">
      <c r="A1" s="45" t="s">
        <v>50</v>
      </c>
      <c r="S1" s="138" t="s">
        <v>51</v>
      </c>
      <c r="T1" s="138"/>
      <c r="U1" s="138"/>
      <c r="V1" s="138"/>
      <c r="W1" s="138"/>
      <c r="X1" s="138"/>
      <c r="Y1" s="138"/>
      <c r="Z1" s="138"/>
      <c r="AA1" s="138"/>
      <c r="AB1" s="138"/>
      <c r="AC1" s="138"/>
      <c r="AD1" s="138"/>
      <c r="AE1" s="138"/>
      <c r="AF1" s="138"/>
      <c r="AG1" s="138"/>
      <c r="AH1" s="138"/>
      <c r="AI1" s="138"/>
      <c r="AJ1" s="138"/>
      <c r="AK1" s="138"/>
    </row>
    <row r="2" spans="1:37" x14ac:dyDescent="0.2">
      <c r="S2" s="138"/>
      <c r="T2" s="138"/>
      <c r="U2" s="138"/>
      <c r="V2" s="138"/>
      <c r="W2" s="138"/>
      <c r="X2" s="138"/>
      <c r="Y2" s="138"/>
      <c r="Z2" s="138"/>
      <c r="AA2" s="138"/>
      <c r="AB2" s="138"/>
      <c r="AC2" s="138"/>
      <c r="AD2" s="138"/>
      <c r="AE2" s="138"/>
      <c r="AF2" s="138"/>
      <c r="AG2" s="138"/>
      <c r="AH2" s="138"/>
      <c r="AI2" s="138"/>
      <c r="AJ2" s="138"/>
      <c r="AK2" s="138"/>
    </row>
    <row r="3" spans="1:37" ht="24.75" customHeight="1" x14ac:dyDescent="0.2"/>
    <row r="4" spans="1:37" x14ac:dyDescent="0.2">
      <c r="C4" s="47" t="s">
        <v>52</v>
      </c>
      <c r="D4" s="47"/>
      <c r="E4" s="47"/>
      <c r="F4" s="47"/>
      <c r="G4" s="47"/>
      <c r="H4" s="47"/>
      <c r="I4" s="47"/>
      <c r="J4" s="47"/>
    </row>
    <row r="5" spans="1:37" ht="25.5" x14ac:dyDescent="0.2">
      <c r="A5" s="46" t="s">
        <v>53</v>
      </c>
      <c r="B5" s="48" t="s">
        <v>19</v>
      </c>
      <c r="C5" s="49" t="s">
        <v>54</v>
      </c>
      <c r="D5" s="49" t="s">
        <v>55</v>
      </c>
      <c r="E5" s="49" t="s">
        <v>56</v>
      </c>
      <c r="F5" s="49" t="s">
        <v>57</v>
      </c>
      <c r="G5" s="49" t="s">
        <v>58</v>
      </c>
      <c r="H5" s="49" t="s">
        <v>59</v>
      </c>
      <c r="I5" s="49" t="s">
        <v>60</v>
      </c>
      <c r="J5" s="49" t="s">
        <v>61</v>
      </c>
      <c r="L5" s="50" t="s">
        <v>62</v>
      </c>
      <c r="M5" s="49" t="s">
        <v>63</v>
      </c>
      <c r="N5" s="49" t="s">
        <v>55</v>
      </c>
      <c r="O5" s="49" t="s">
        <v>56</v>
      </c>
      <c r="P5" s="49" t="s">
        <v>57</v>
      </c>
      <c r="Q5" s="49" t="s">
        <v>58</v>
      </c>
      <c r="R5" s="49" t="s">
        <v>59</v>
      </c>
      <c r="S5" s="49" t="s">
        <v>60</v>
      </c>
      <c r="T5" s="49" t="s">
        <v>64</v>
      </c>
    </row>
    <row r="6" spans="1:37" x14ac:dyDescent="0.2">
      <c r="A6" s="46" t="s">
        <v>65</v>
      </c>
      <c r="B6" s="49">
        <v>147</v>
      </c>
      <c r="C6" s="51">
        <v>10888</v>
      </c>
      <c r="D6" s="49">
        <v>4.2300000000000004</v>
      </c>
      <c r="E6" s="49">
        <v>0.72</v>
      </c>
      <c r="F6" s="49">
        <v>53.75</v>
      </c>
      <c r="G6" s="49">
        <v>798.75</v>
      </c>
      <c r="H6" s="49">
        <v>29.75</v>
      </c>
      <c r="I6" s="49">
        <v>0.32</v>
      </c>
      <c r="J6" s="49">
        <v>327</v>
      </c>
    </row>
    <row r="7" spans="1:37" x14ac:dyDescent="0.2">
      <c r="A7" s="46" t="s">
        <v>66</v>
      </c>
      <c r="B7" s="49">
        <v>152</v>
      </c>
      <c r="C7" s="51">
        <v>14696</v>
      </c>
      <c r="D7" s="49">
        <v>12.1</v>
      </c>
      <c r="E7" s="49">
        <v>2.16</v>
      </c>
      <c r="F7" s="49">
        <v>184.9</v>
      </c>
      <c r="G7" s="49">
        <v>1359.1</v>
      </c>
      <c r="H7" s="49">
        <v>69.099999999999994</v>
      </c>
      <c r="I7" s="49">
        <v>0.77</v>
      </c>
      <c r="J7" s="49">
        <v>575</v>
      </c>
      <c r="L7" s="49" t="s">
        <v>67</v>
      </c>
      <c r="M7" s="49">
        <v>14696</v>
      </c>
      <c r="N7" s="49">
        <v>12.1</v>
      </c>
      <c r="O7" s="49">
        <v>2.16</v>
      </c>
      <c r="P7" s="49">
        <v>184.9</v>
      </c>
      <c r="Q7" s="49">
        <v>1359.1</v>
      </c>
      <c r="R7" s="49">
        <v>69.099999999999994</v>
      </c>
      <c r="S7" s="49">
        <v>0.77</v>
      </c>
      <c r="T7" s="49">
        <v>1.38E-2</v>
      </c>
    </row>
    <row r="8" spans="1:37" x14ac:dyDescent="0.2">
      <c r="A8" s="46" t="s">
        <v>68</v>
      </c>
      <c r="B8" s="49">
        <v>158</v>
      </c>
      <c r="C8" s="51">
        <v>13300</v>
      </c>
      <c r="D8" s="49">
        <v>10.06</v>
      </c>
      <c r="E8" s="49">
        <v>1.75</v>
      </c>
      <c r="F8" s="49">
        <v>137.19</v>
      </c>
      <c r="G8" s="49">
        <v>996.25</v>
      </c>
      <c r="H8" s="49">
        <v>53.19</v>
      </c>
      <c r="I8" s="49">
        <v>0.59</v>
      </c>
      <c r="J8" s="49"/>
      <c r="L8" s="49"/>
    </row>
    <row r="9" spans="1:37" x14ac:dyDescent="0.2">
      <c r="A9" s="46" t="s">
        <v>69</v>
      </c>
      <c r="B9" s="49">
        <v>163</v>
      </c>
      <c r="C9" s="51">
        <v>8724</v>
      </c>
      <c r="D9" s="49">
        <v>5.74</v>
      </c>
      <c r="E9" s="49">
        <v>0.67</v>
      </c>
      <c r="F9" s="49">
        <v>72.64</v>
      </c>
      <c r="G9" s="49">
        <v>526</v>
      </c>
      <c r="H9" s="49">
        <v>28.3</v>
      </c>
      <c r="I9" s="49">
        <v>0.32</v>
      </c>
      <c r="J9" s="49"/>
      <c r="L9" s="49" t="s">
        <v>67</v>
      </c>
      <c r="M9" s="49">
        <v>8724</v>
      </c>
      <c r="N9" s="49">
        <v>5.74</v>
      </c>
      <c r="O9" s="49">
        <v>0.67</v>
      </c>
      <c r="P9" s="49">
        <v>72.64</v>
      </c>
      <c r="Q9" s="49">
        <v>526</v>
      </c>
      <c r="R9" s="49">
        <v>28.3</v>
      </c>
      <c r="S9" s="49">
        <v>0.32</v>
      </c>
      <c r="T9" s="49">
        <v>6.7999999999999996E-3</v>
      </c>
    </row>
    <row r="10" spans="1:37" x14ac:dyDescent="0.2">
      <c r="A10" s="46" t="s">
        <v>70</v>
      </c>
      <c r="B10" s="49">
        <v>177</v>
      </c>
      <c r="C10" s="51">
        <v>10270</v>
      </c>
      <c r="D10" s="49">
        <v>4.74</v>
      </c>
      <c r="E10" s="49">
        <v>0.33</v>
      </c>
      <c r="F10" s="49">
        <v>47.35</v>
      </c>
      <c r="G10" s="49">
        <v>493.5</v>
      </c>
      <c r="H10" s="49">
        <v>21.98</v>
      </c>
      <c r="I10" s="49">
        <v>0.27</v>
      </c>
      <c r="J10" s="49"/>
      <c r="L10" s="49"/>
    </row>
    <row r="11" spans="1:37" x14ac:dyDescent="0.2">
      <c r="A11" s="46" t="s">
        <v>71</v>
      </c>
      <c r="B11" s="49">
        <v>190</v>
      </c>
      <c r="C11" s="51">
        <v>9173</v>
      </c>
      <c r="D11" s="49">
        <v>3.77</v>
      </c>
      <c r="E11" s="49">
        <v>0.39</v>
      </c>
      <c r="F11" s="49">
        <v>33.4</v>
      </c>
      <c r="G11" s="49">
        <v>466.7</v>
      </c>
      <c r="H11" s="49">
        <v>19.41</v>
      </c>
      <c r="I11" s="49">
        <v>0.25</v>
      </c>
      <c r="J11" s="49"/>
      <c r="L11" s="49"/>
    </row>
    <row r="12" spans="1:37" x14ac:dyDescent="0.2">
      <c r="A12" s="46" t="s">
        <v>72</v>
      </c>
      <c r="B12" s="49">
        <v>196</v>
      </c>
      <c r="C12" s="51">
        <v>5374</v>
      </c>
      <c r="D12" s="49">
        <v>2.08</v>
      </c>
      <c r="E12" s="49">
        <v>0.14000000000000001</v>
      </c>
      <c r="F12" s="49">
        <v>10.07</v>
      </c>
      <c r="G12" s="49">
        <v>207.4</v>
      </c>
      <c r="H12" s="49">
        <v>7.07</v>
      </c>
      <c r="I12" s="49">
        <v>0.2</v>
      </c>
      <c r="J12" s="49"/>
      <c r="L12" s="49" t="s">
        <v>67</v>
      </c>
      <c r="M12" s="49">
        <v>5374</v>
      </c>
      <c r="N12" s="49">
        <v>2.08</v>
      </c>
      <c r="O12" s="49">
        <v>0.14000000000000001</v>
      </c>
      <c r="P12" s="49">
        <v>10.07</v>
      </c>
      <c r="Q12" s="49">
        <v>207.4</v>
      </c>
      <c r="R12" s="49">
        <v>7.07</v>
      </c>
      <c r="S12" s="49">
        <v>0.2</v>
      </c>
      <c r="T12" s="49">
        <v>1.9E-3</v>
      </c>
    </row>
    <row r="13" spans="1:37" x14ac:dyDescent="0.2">
      <c r="A13" s="46" t="s">
        <v>73</v>
      </c>
      <c r="B13" s="49">
        <v>205</v>
      </c>
      <c r="C13" s="51">
        <v>3233</v>
      </c>
      <c r="D13" s="49">
        <v>1.81</v>
      </c>
      <c r="E13" s="49">
        <v>7.0000000000000007E-2</v>
      </c>
      <c r="F13" s="49">
        <v>4.87</v>
      </c>
      <c r="G13" s="49">
        <v>152.5</v>
      </c>
      <c r="H13" s="49">
        <v>3.78</v>
      </c>
      <c r="I13" s="49">
        <v>0.17</v>
      </c>
      <c r="J13" s="49"/>
      <c r="L13" s="49"/>
    </row>
    <row r="14" spans="1:37" x14ac:dyDescent="0.2">
      <c r="A14" s="46" t="s">
        <v>74</v>
      </c>
      <c r="B14" s="49">
        <v>214</v>
      </c>
      <c r="C14" s="51">
        <v>7200</v>
      </c>
      <c r="D14" s="49">
        <v>1.82</v>
      </c>
      <c r="E14" s="49">
        <v>0.19</v>
      </c>
      <c r="F14" s="49">
        <v>7.81</v>
      </c>
      <c r="G14" s="49">
        <v>230.6</v>
      </c>
      <c r="H14" s="49">
        <v>5.79</v>
      </c>
      <c r="I14" s="49">
        <v>0.22</v>
      </c>
      <c r="J14" s="49"/>
      <c r="L14" s="49" t="s">
        <v>67</v>
      </c>
      <c r="M14" s="49">
        <v>7200</v>
      </c>
      <c r="N14" s="49">
        <v>1.82</v>
      </c>
      <c r="O14" s="49">
        <v>0.19</v>
      </c>
      <c r="P14" s="49">
        <v>7.81</v>
      </c>
      <c r="Q14" s="49">
        <v>230.6</v>
      </c>
      <c r="R14" s="49">
        <v>5.79</v>
      </c>
      <c r="S14" s="49">
        <v>0.22</v>
      </c>
      <c r="T14" s="49">
        <v>1.1999999999999999E-3</v>
      </c>
    </row>
    <row r="15" spans="1:37" x14ac:dyDescent="0.2">
      <c r="A15" s="46" t="s">
        <v>75</v>
      </c>
      <c r="B15" s="49">
        <v>227</v>
      </c>
      <c r="C15" s="51">
        <v>4000</v>
      </c>
      <c r="D15" s="49">
        <v>1.49</v>
      </c>
      <c r="E15" s="49">
        <v>0.09</v>
      </c>
      <c r="F15" s="49">
        <v>6.4</v>
      </c>
      <c r="G15" s="49">
        <v>184.4</v>
      </c>
      <c r="H15" s="49">
        <v>4.24</v>
      </c>
      <c r="I15" s="49">
        <v>0.25</v>
      </c>
      <c r="J15" s="49"/>
    </row>
    <row r="16" spans="1:37" x14ac:dyDescent="0.2">
      <c r="A16" s="46" t="s">
        <v>13</v>
      </c>
      <c r="B16" s="49">
        <v>246</v>
      </c>
      <c r="C16" s="51">
        <v>4771</v>
      </c>
      <c r="D16" s="49">
        <v>1.77</v>
      </c>
      <c r="E16" s="49">
        <v>0.17</v>
      </c>
      <c r="F16" s="49">
        <v>6.1</v>
      </c>
      <c r="G16" s="49">
        <v>181.3</v>
      </c>
      <c r="H16" s="49">
        <v>4.8600000000000003</v>
      </c>
      <c r="I16" s="49">
        <v>0.21</v>
      </c>
      <c r="J16" s="49"/>
    </row>
    <row r="17" spans="1:19" x14ac:dyDescent="0.2">
      <c r="A17" s="46" t="s">
        <v>14</v>
      </c>
      <c r="B17" s="49">
        <v>296</v>
      </c>
      <c r="C17" s="51">
        <v>7400</v>
      </c>
      <c r="D17" s="49">
        <v>1.81</v>
      </c>
      <c r="E17" s="49">
        <v>0.13</v>
      </c>
      <c r="F17" s="49">
        <v>5.75</v>
      </c>
      <c r="G17" s="49">
        <v>206</v>
      </c>
      <c r="H17" s="49">
        <v>5.01</v>
      </c>
      <c r="I17" s="49">
        <v>1.65</v>
      </c>
      <c r="J17" s="49"/>
    </row>
    <row r="18" spans="1:19" x14ac:dyDescent="0.2">
      <c r="L18" s="46" t="s">
        <v>76</v>
      </c>
      <c r="M18" s="51">
        <f>AVERAGE(C6:C11)</f>
        <v>11175.166666666666</v>
      </c>
      <c r="N18" s="52">
        <f t="shared" ref="N18:S18" si="0">AVERAGE(D6:D11)</f>
        <v>6.7733333333333343</v>
      </c>
      <c r="O18" s="52">
        <f t="shared" si="0"/>
        <v>1.0033333333333332</v>
      </c>
      <c r="P18" s="52">
        <f t="shared" si="0"/>
        <v>88.204999999999998</v>
      </c>
      <c r="Q18" s="52">
        <f t="shared" si="0"/>
        <v>773.38333333333333</v>
      </c>
      <c r="R18" s="52">
        <f t="shared" si="0"/>
        <v>36.954999999999998</v>
      </c>
      <c r="S18" s="52">
        <f t="shared" si="0"/>
        <v>0.42</v>
      </c>
    </row>
    <row r="19" spans="1:19" x14ac:dyDescent="0.2">
      <c r="L19" s="46" t="s">
        <v>77</v>
      </c>
      <c r="M19" s="51">
        <f>AVERAGE(C12:C17)</f>
        <v>5329.666666666667</v>
      </c>
      <c r="N19" s="52">
        <f t="shared" ref="N19:S19" si="1">AVERAGE(D12:D17)</f>
        <v>1.7966666666666669</v>
      </c>
      <c r="O19" s="52">
        <f t="shared" si="1"/>
        <v>0.13166666666666668</v>
      </c>
      <c r="P19" s="52">
        <f t="shared" si="1"/>
        <v>6.833333333333333</v>
      </c>
      <c r="Q19" s="52">
        <f t="shared" si="1"/>
        <v>193.70000000000002</v>
      </c>
      <c r="R19" s="52">
        <f t="shared" si="1"/>
        <v>5.125</v>
      </c>
      <c r="S19" s="52">
        <f t="shared" si="1"/>
        <v>0.45</v>
      </c>
    </row>
    <row r="22" spans="1:19" x14ac:dyDescent="0.2">
      <c r="C22" s="53"/>
      <c r="D22" s="53" t="s">
        <v>78</v>
      </c>
      <c r="E22" s="53"/>
      <c r="F22" s="53"/>
      <c r="G22" s="53"/>
      <c r="H22" s="53"/>
      <c r="I22" s="53"/>
      <c r="J22" s="53"/>
    </row>
    <row r="23" spans="1:19" ht="25.5" x14ac:dyDescent="0.2">
      <c r="A23" s="46" t="s">
        <v>53</v>
      </c>
      <c r="B23" s="48" t="s">
        <v>19</v>
      </c>
      <c r="C23" s="49" t="s">
        <v>54</v>
      </c>
      <c r="D23" s="49" t="s">
        <v>55</v>
      </c>
      <c r="E23" s="49" t="s">
        <v>56</v>
      </c>
      <c r="F23" s="49" t="s">
        <v>57</v>
      </c>
      <c r="G23" s="49" t="s">
        <v>58</v>
      </c>
      <c r="H23" s="49" t="s">
        <v>59</v>
      </c>
      <c r="I23" s="49" t="s">
        <v>60</v>
      </c>
      <c r="J23" s="49" t="s">
        <v>61</v>
      </c>
      <c r="L23" s="50" t="s">
        <v>62</v>
      </c>
      <c r="M23" s="49" t="s">
        <v>63</v>
      </c>
      <c r="N23" s="49" t="s">
        <v>55</v>
      </c>
      <c r="O23" s="49" t="s">
        <v>56</v>
      </c>
      <c r="P23" s="49" t="s">
        <v>57</v>
      </c>
      <c r="Q23" s="49" t="s">
        <v>58</v>
      </c>
      <c r="R23" s="49" t="s">
        <v>59</v>
      </c>
      <c r="S23" s="49" t="s">
        <v>60</v>
      </c>
    </row>
    <row r="24" spans="1:19" x14ac:dyDescent="0.2">
      <c r="A24" s="46" t="s">
        <v>65</v>
      </c>
      <c r="B24" s="49">
        <v>147</v>
      </c>
      <c r="C24" s="51">
        <v>10046</v>
      </c>
      <c r="D24" s="49">
        <v>3.72</v>
      </c>
      <c r="E24" s="49">
        <v>0.52</v>
      </c>
      <c r="F24" s="49">
        <v>39.25</v>
      </c>
      <c r="G24" s="49">
        <v>624.29999999999995</v>
      </c>
      <c r="H24" s="49">
        <v>23.36</v>
      </c>
      <c r="I24" s="49">
        <v>0.44</v>
      </c>
      <c r="J24" s="49">
        <v>182</v>
      </c>
    </row>
    <row r="25" spans="1:19" x14ac:dyDescent="0.2">
      <c r="A25" s="46" t="s">
        <v>66</v>
      </c>
      <c r="B25" s="49">
        <v>152</v>
      </c>
      <c r="C25" s="51">
        <v>10032</v>
      </c>
      <c r="D25" s="49">
        <v>3.4</v>
      </c>
      <c r="E25" s="49">
        <v>0.16</v>
      </c>
      <c r="F25" s="49">
        <v>13.2</v>
      </c>
      <c r="G25" s="49">
        <v>349.6</v>
      </c>
      <c r="H25" s="49">
        <v>12.3</v>
      </c>
      <c r="I25" s="49">
        <v>0.37</v>
      </c>
      <c r="J25" s="49">
        <v>54</v>
      </c>
      <c r="L25" s="49" t="s">
        <v>67</v>
      </c>
      <c r="M25" s="49">
        <f>C25</f>
        <v>10032</v>
      </c>
      <c r="N25" s="49">
        <f t="shared" ref="N25:S25" si="2">D25</f>
        <v>3.4</v>
      </c>
      <c r="O25" s="49">
        <f t="shared" si="2"/>
        <v>0.16</v>
      </c>
      <c r="P25" s="49">
        <f t="shared" si="2"/>
        <v>13.2</v>
      </c>
      <c r="Q25" s="49">
        <f t="shared" si="2"/>
        <v>349.6</v>
      </c>
      <c r="R25" s="49">
        <f t="shared" si="2"/>
        <v>12.3</v>
      </c>
      <c r="S25" s="49">
        <f t="shared" si="2"/>
        <v>0.37</v>
      </c>
    </row>
    <row r="26" spans="1:19" x14ac:dyDescent="0.2">
      <c r="A26" s="46" t="s">
        <v>68</v>
      </c>
      <c r="B26" s="49">
        <v>158</v>
      </c>
      <c r="C26" s="51">
        <v>8493</v>
      </c>
      <c r="D26" s="49">
        <v>3.24</v>
      </c>
      <c r="E26" s="49">
        <v>0.18</v>
      </c>
      <c r="F26" s="49">
        <v>13.15</v>
      </c>
      <c r="G26" s="49">
        <v>368.82</v>
      </c>
      <c r="H26" s="49">
        <v>11.91</v>
      </c>
      <c r="I26" s="49">
        <v>0.49</v>
      </c>
      <c r="J26" s="49"/>
      <c r="L26" s="49"/>
    </row>
    <row r="27" spans="1:19" x14ac:dyDescent="0.2">
      <c r="A27" s="46" t="s">
        <v>69</v>
      </c>
      <c r="B27" s="49">
        <v>163</v>
      </c>
      <c r="C27" s="54">
        <v>8331</v>
      </c>
      <c r="D27" s="55">
        <v>3.07</v>
      </c>
      <c r="E27" s="55">
        <v>0.115</v>
      </c>
      <c r="F27" s="55">
        <v>12.36</v>
      </c>
      <c r="G27" s="55">
        <v>319.8</v>
      </c>
      <c r="H27" s="55">
        <v>10.3</v>
      </c>
      <c r="I27" s="55">
        <v>0.34599999999999997</v>
      </c>
      <c r="J27" s="55"/>
      <c r="L27" s="49" t="s">
        <v>67</v>
      </c>
      <c r="M27" s="49">
        <f>C27</f>
        <v>8331</v>
      </c>
      <c r="N27" s="49">
        <f t="shared" ref="N27:S27" si="3">D27</f>
        <v>3.07</v>
      </c>
      <c r="O27" s="49">
        <f t="shared" si="3"/>
        <v>0.115</v>
      </c>
      <c r="P27" s="49">
        <f t="shared" si="3"/>
        <v>12.36</v>
      </c>
      <c r="Q27" s="49">
        <f t="shared" si="3"/>
        <v>319.8</v>
      </c>
      <c r="R27" s="49">
        <f t="shared" si="3"/>
        <v>10.3</v>
      </c>
      <c r="S27" s="49">
        <f t="shared" si="3"/>
        <v>0.34599999999999997</v>
      </c>
    </row>
    <row r="28" spans="1:19" x14ac:dyDescent="0.2">
      <c r="A28" s="46" t="s">
        <v>70</v>
      </c>
      <c r="B28" s="49">
        <v>177</v>
      </c>
      <c r="C28" s="54">
        <v>11856</v>
      </c>
      <c r="D28" s="55">
        <v>3.77</v>
      </c>
      <c r="E28" s="55">
        <v>0.18</v>
      </c>
      <c r="F28" s="55">
        <v>16.09</v>
      </c>
      <c r="G28" s="55">
        <v>383.44</v>
      </c>
      <c r="H28" s="55">
        <v>14.32</v>
      </c>
      <c r="I28" s="55">
        <v>0.88</v>
      </c>
      <c r="J28" s="55"/>
      <c r="L28" s="49"/>
    </row>
    <row r="29" spans="1:19" x14ac:dyDescent="0.2">
      <c r="A29" s="46" t="s">
        <v>71</v>
      </c>
      <c r="B29" s="49">
        <v>190</v>
      </c>
      <c r="C29" s="54">
        <v>10876</v>
      </c>
      <c r="D29" s="55">
        <v>3.51</v>
      </c>
      <c r="E29" s="55">
        <v>0.2</v>
      </c>
      <c r="F29" s="55">
        <v>16.59</v>
      </c>
      <c r="G29" s="55">
        <v>403.45</v>
      </c>
      <c r="H29" s="55">
        <v>13.95</v>
      </c>
      <c r="I29" s="55">
        <v>0.44</v>
      </c>
      <c r="J29" s="55"/>
      <c r="L29" s="49"/>
    </row>
    <row r="30" spans="1:19" x14ac:dyDescent="0.2">
      <c r="A30" s="46" t="s">
        <v>72</v>
      </c>
      <c r="B30" s="49">
        <v>196</v>
      </c>
      <c r="C30" s="54">
        <v>2560</v>
      </c>
      <c r="D30" s="55">
        <v>1.69</v>
      </c>
      <c r="E30" s="55">
        <v>0.03</v>
      </c>
      <c r="F30" s="55">
        <v>4.47</v>
      </c>
      <c r="G30" s="55">
        <v>166.84</v>
      </c>
      <c r="H30" s="55">
        <v>3.08</v>
      </c>
      <c r="I30" s="55">
        <v>0.3</v>
      </c>
      <c r="J30" s="55"/>
      <c r="L30" s="49" t="s">
        <v>67</v>
      </c>
      <c r="M30" s="49">
        <f>C30</f>
        <v>2560</v>
      </c>
      <c r="N30" s="49">
        <f t="shared" ref="N30:S30" si="4">D30</f>
        <v>1.69</v>
      </c>
      <c r="O30" s="49">
        <f t="shared" si="4"/>
        <v>0.03</v>
      </c>
      <c r="P30" s="49">
        <f t="shared" si="4"/>
        <v>4.47</v>
      </c>
      <c r="Q30" s="49">
        <f t="shared" si="4"/>
        <v>166.84</v>
      </c>
      <c r="R30" s="49">
        <f t="shared" si="4"/>
        <v>3.08</v>
      </c>
      <c r="S30" s="49">
        <f t="shared" si="4"/>
        <v>0.3</v>
      </c>
    </row>
    <row r="31" spans="1:19" x14ac:dyDescent="0.2">
      <c r="A31" s="46" t="s">
        <v>73</v>
      </c>
      <c r="B31" s="49">
        <v>205</v>
      </c>
      <c r="C31" s="54">
        <v>3803</v>
      </c>
      <c r="D31" s="55">
        <v>1.77</v>
      </c>
      <c r="E31" s="55">
        <v>0.04</v>
      </c>
      <c r="F31" s="55">
        <v>4.87</v>
      </c>
      <c r="G31" s="55">
        <v>172.59</v>
      </c>
      <c r="H31" s="55">
        <v>4.26</v>
      </c>
      <c r="I31" s="55">
        <v>0.16</v>
      </c>
      <c r="J31" s="55"/>
      <c r="L31" s="49"/>
    </row>
    <row r="32" spans="1:19" x14ac:dyDescent="0.2">
      <c r="A32" s="46" t="s">
        <v>74</v>
      </c>
      <c r="B32" s="49">
        <v>214</v>
      </c>
      <c r="C32" s="54">
        <v>5800</v>
      </c>
      <c r="D32" s="55">
        <v>3.5</v>
      </c>
      <c r="E32" s="55">
        <v>0.06</v>
      </c>
      <c r="F32" s="55">
        <v>6.4</v>
      </c>
      <c r="G32" s="55">
        <v>230</v>
      </c>
      <c r="H32" s="55">
        <v>6.8</v>
      </c>
      <c r="I32" s="55">
        <v>0.13</v>
      </c>
      <c r="J32" s="55"/>
      <c r="L32" s="49" t="s">
        <v>67</v>
      </c>
      <c r="M32" s="49">
        <f>C32</f>
        <v>5800</v>
      </c>
      <c r="N32" s="49">
        <f t="shared" ref="N32:S32" si="5">D32</f>
        <v>3.5</v>
      </c>
      <c r="O32" s="49">
        <f t="shared" si="5"/>
        <v>0.06</v>
      </c>
      <c r="P32" s="49">
        <f t="shared" si="5"/>
        <v>6.4</v>
      </c>
      <c r="Q32" s="49">
        <f t="shared" si="5"/>
        <v>230</v>
      </c>
      <c r="R32" s="49">
        <f t="shared" si="5"/>
        <v>6.8</v>
      </c>
      <c r="S32" s="49">
        <f t="shared" si="5"/>
        <v>0.13</v>
      </c>
    </row>
    <row r="33" spans="1:19" x14ac:dyDescent="0.2">
      <c r="A33" s="46" t="s">
        <v>75</v>
      </c>
      <c r="B33" s="49">
        <v>227</v>
      </c>
      <c r="C33" s="54"/>
      <c r="D33" s="55"/>
      <c r="E33" s="55"/>
      <c r="F33" s="55"/>
      <c r="G33" s="55"/>
      <c r="H33" s="55"/>
      <c r="I33" s="55"/>
      <c r="J33" s="55"/>
    </row>
    <row r="34" spans="1:19" x14ac:dyDescent="0.2">
      <c r="A34" s="46" t="s">
        <v>13</v>
      </c>
      <c r="B34" s="49">
        <v>246</v>
      </c>
      <c r="C34" s="51">
        <v>4970</v>
      </c>
      <c r="D34" s="49">
        <v>2.15</v>
      </c>
      <c r="E34" s="49">
        <v>0.06</v>
      </c>
      <c r="F34" s="49">
        <v>6.39</v>
      </c>
      <c r="G34" s="49">
        <v>221</v>
      </c>
      <c r="H34" s="49">
        <v>6.05</v>
      </c>
      <c r="I34" s="49">
        <v>0.16</v>
      </c>
      <c r="J34" s="49"/>
    </row>
    <row r="35" spans="1:19" x14ac:dyDescent="0.2">
      <c r="A35" s="46" t="s">
        <v>14</v>
      </c>
      <c r="B35" s="49">
        <v>296</v>
      </c>
      <c r="C35" s="51">
        <v>6144</v>
      </c>
      <c r="D35" s="49">
        <v>2.1</v>
      </c>
      <c r="E35" s="49">
        <v>0.08</v>
      </c>
      <c r="F35" s="49">
        <v>6.7</v>
      </c>
      <c r="G35" s="49">
        <v>240.51</v>
      </c>
      <c r="H35" s="49">
        <v>6.85</v>
      </c>
      <c r="I35" s="49">
        <v>0.34</v>
      </c>
      <c r="J35" s="49"/>
      <c r="L35" s="46" t="s">
        <v>79</v>
      </c>
    </row>
    <row r="36" spans="1:19" x14ac:dyDescent="0.2">
      <c r="L36" s="46" t="s">
        <v>76</v>
      </c>
      <c r="M36" s="51">
        <f>AVERAGE(C24:C29)</f>
        <v>9939</v>
      </c>
      <c r="N36" s="52">
        <f t="shared" ref="N36:S36" si="6">AVERAGE(D24:D29)</f>
        <v>3.4516666666666667</v>
      </c>
      <c r="O36" s="52">
        <f t="shared" si="6"/>
        <v>0.22583333333333333</v>
      </c>
      <c r="P36" s="52">
        <f t="shared" si="6"/>
        <v>18.440000000000001</v>
      </c>
      <c r="Q36" s="52">
        <f t="shared" si="6"/>
        <v>408.23499999999996</v>
      </c>
      <c r="R36" s="52">
        <f t="shared" si="6"/>
        <v>14.356666666666667</v>
      </c>
      <c r="S36" s="52">
        <f t="shared" si="6"/>
        <v>0.49433333333333329</v>
      </c>
    </row>
    <row r="37" spans="1:19" x14ac:dyDescent="0.2">
      <c r="L37" s="46" t="s">
        <v>77</v>
      </c>
      <c r="M37" s="51">
        <f>AVERAGE(C30:C35)</f>
        <v>4655.3999999999996</v>
      </c>
      <c r="N37" s="52">
        <f t="shared" ref="N37:S37" si="7">AVERAGE(D30:D35)</f>
        <v>2.242</v>
      </c>
      <c r="O37" s="52">
        <f t="shared" si="7"/>
        <v>5.4000000000000006E-2</v>
      </c>
      <c r="P37" s="52">
        <f t="shared" si="7"/>
        <v>5.766</v>
      </c>
      <c r="Q37" s="52">
        <f t="shared" si="7"/>
        <v>206.18800000000002</v>
      </c>
      <c r="R37" s="52">
        <f t="shared" si="7"/>
        <v>5.4079999999999995</v>
      </c>
      <c r="S37" s="52">
        <f t="shared" si="7"/>
        <v>0.21800000000000003</v>
      </c>
    </row>
    <row r="38" spans="1:19" x14ac:dyDescent="0.2">
      <c r="C38" s="56"/>
      <c r="D38" s="56" t="s">
        <v>80</v>
      </c>
      <c r="E38" s="56"/>
      <c r="F38" s="56"/>
      <c r="G38" s="56"/>
      <c r="H38" s="56"/>
      <c r="I38" s="56"/>
      <c r="J38" s="56"/>
    </row>
    <row r="39" spans="1:19" ht="25.5" x14ac:dyDescent="0.2">
      <c r="A39" s="46" t="s">
        <v>53</v>
      </c>
      <c r="B39" s="50" t="s">
        <v>19</v>
      </c>
      <c r="C39" s="49" t="s">
        <v>54</v>
      </c>
      <c r="D39" s="49" t="s">
        <v>55</v>
      </c>
      <c r="E39" s="49" t="s">
        <v>56</v>
      </c>
      <c r="F39" s="49" t="s">
        <v>57</v>
      </c>
      <c r="G39" s="49" t="s">
        <v>58</v>
      </c>
      <c r="H39" s="49" t="s">
        <v>59</v>
      </c>
      <c r="I39" s="49" t="s">
        <v>60</v>
      </c>
      <c r="J39" s="49" t="s">
        <v>61</v>
      </c>
      <c r="L39" s="49" t="s">
        <v>63</v>
      </c>
      <c r="M39" s="49" t="s">
        <v>55</v>
      </c>
      <c r="N39" s="49" t="s">
        <v>56</v>
      </c>
      <c r="O39" s="49" t="s">
        <v>57</v>
      </c>
      <c r="P39" s="49" t="s">
        <v>58</v>
      </c>
      <c r="Q39" s="49" t="s">
        <v>59</v>
      </c>
      <c r="R39" s="49" t="s">
        <v>60</v>
      </c>
    </row>
    <row r="40" spans="1:19" x14ac:dyDescent="0.2">
      <c r="A40" s="46" t="s">
        <v>65</v>
      </c>
      <c r="B40" s="49">
        <v>147</v>
      </c>
      <c r="C40" s="51">
        <v>23000</v>
      </c>
      <c r="D40" s="49">
        <v>8.1999999999999993</v>
      </c>
      <c r="E40" s="49">
        <v>1.5</v>
      </c>
      <c r="F40" s="49">
        <v>100</v>
      </c>
      <c r="G40" s="49">
        <v>1100</v>
      </c>
      <c r="H40" s="49">
        <v>49</v>
      </c>
      <c r="I40" s="49">
        <v>0.52</v>
      </c>
      <c r="J40" s="49">
        <v>420</v>
      </c>
    </row>
    <row r="41" spans="1:19" x14ac:dyDescent="0.2">
      <c r="A41" s="46" t="s">
        <v>66</v>
      </c>
      <c r="B41" s="49">
        <v>152</v>
      </c>
      <c r="C41" s="51">
        <v>10150</v>
      </c>
      <c r="D41" s="49">
        <v>21</v>
      </c>
      <c r="E41" s="49">
        <v>4.5999999999999996</v>
      </c>
      <c r="F41" s="49">
        <v>360</v>
      </c>
      <c r="G41" s="49">
        <v>3300</v>
      </c>
      <c r="H41" s="49">
        <v>130</v>
      </c>
      <c r="I41" s="49">
        <v>1.4</v>
      </c>
      <c r="J41" s="49">
        <v>1100</v>
      </c>
    </row>
    <row r="42" spans="1:19" x14ac:dyDescent="0.2">
      <c r="A42" s="46" t="s">
        <v>68</v>
      </c>
      <c r="B42" s="49">
        <v>158</v>
      </c>
      <c r="C42" s="51">
        <v>31000</v>
      </c>
      <c r="D42" s="49">
        <v>20</v>
      </c>
      <c r="E42" s="49">
        <v>3.9</v>
      </c>
      <c r="F42" s="49">
        <v>310</v>
      </c>
      <c r="G42" s="49">
        <v>2000</v>
      </c>
      <c r="H42" s="49">
        <v>110</v>
      </c>
      <c r="I42" s="49">
        <v>1.3</v>
      </c>
      <c r="J42" s="49"/>
    </row>
    <row r="43" spans="1:19" x14ac:dyDescent="0.2">
      <c r="A43" s="46" t="s">
        <v>69</v>
      </c>
      <c r="B43" s="49">
        <v>163</v>
      </c>
      <c r="C43" s="54">
        <v>23000</v>
      </c>
      <c r="D43" s="55">
        <v>20</v>
      </c>
      <c r="E43" s="55">
        <v>2.4</v>
      </c>
      <c r="F43" s="55">
        <v>320</v>
      </c>
      <c r="G43" s="55">
        <v>970</v>
      </c>
      <c r="H43" s="55">
        <v>100</v>
      </c>
      <c r="I43" s="55">
        <v>1.1000000000000001</v>
      </c>
      <c r="J43" s="49"/>
    </row>
    <row r="44" spans="1:19" x14ac:dyDescent="0.2">
      <c r="A44" s="46" t="s">
        <v>70</v>
      </c>
      <c r="B44" s="49">
        <v>177</v>
      </c>
      <c r="C44" s="51">
        <v>20000</v>
      </c>
      <c r="D44" s="49">
        <v>9.4</v>
      </c>
      <c r="E44" s="49">
        <v>0.76</v>
      </c>
      <c r="F44" s="49">
        <v>130</v>
      </c>
      <c r="G44" s="49">
        <v>750</v>
      </c>
      <c r="H44" s="49">
        <v>41</v>
      </c>
      <c r="I44" s="49">
        <v>0.53</v>
      </c>
      <c r="J44" s="49"/>
    </row>
    <row r="45" spans="1:19" x14ac:dyDescent="0.2">
      <c r="A45" s="46" t="s">
        <v>71</v>
      </c>
      <c r="B45" s="49">
        <v>190</v>
      </c>
      <c r="C45" s="51">
        <v>23000</v>
      </c>
      <c r="D45" s="49">
        <v>7</v>
      </c>
      <c r="E45" s="49">
        <v>0.52</v>
      </c>
      <c r="F45" s="49">
        <v>45</v>
      </c>
      <c r="G45" s="49">
        <v>600</v>
      </c>
      <c r="H45" s="49">
        <v>25</v>
      </c>
      <c r="I45" s="49">
        <v>0.76</v>
      </c>
      <c r="J45" s="49"/>
    </row>
    <row r="46" spans="1:19" x14ac:dyDescent="0.2">
      <c r="A46" s="46" t="s">
        <v>72</v>
      </c>
      <c r="B46" s="49">
        <v>196</v>
      </c>
      <c r="C46" s="51">
        <v>17000</v>
      </c>
      <c r="D46" s="49">
        <v>3.3</v>
      </c>
      <c r="E46" s="49">
        <v>0.36</v>
      </c>
      <c r="F46" s="49">
        <v>29</v>
      </c>
      <c r="G46" s="49">
        <v>370</v>
      </c>
      <c r="H46" s="49">
        <v>15</v>
      </c>
      <c r="I46" s="49">
        <v>0.49</v>
      </c>
      <c r="J46" s="49"/>
    </row>
    <row r="47" spans="1:19" x14ac:dyDescent="0.2">
      <c r="A47" s="46" t="s">
        <v>73</v>
      </c>
      <c r="B47" s="49">
        <v>205</v>
      </c>
      <c r="C47" s="51">
        <v>7000</v>
      </c>
      <c r="D47" s="49">
        <v>2.8</v>
      </c>
      <c r="E47" s="49">
        <v>0.35</v>
      </c>
      <c r="F47" s="49">
        <v>6.2</v>
      </c>
      <c r="G47" s="49">
        <v>210</v>
      </c>
      <c r="H47" s="49">
        <v>5.6</v>
      </c>
      <c r="I47" s="49">
        <v>0.28000000000000003</v>
      </c>
      <c r="J47" s="49"/>
    </row>
    <row r="48" spans="1:19" x14ac:dyDescent="0.2">
      <c r="A48" s="46" t="s">
        <v>74</v>
      </c>
      <c r="B48" s="49">
        <v>214</v>
      </c>
      <c r="C48" s="51">
        <v>17000</v>
      </c>
      <c r="D48" s="49">
        <v>2.7</v>
      </c>
      <c r="E48" s="49">
        <v>0.39</v>
      </c>
      <c r="F48" s="49">
        <v>20</v>
      </c>
      <c r="G48" s="49">
        <v>540</v>
      </c>
      <c r="H48" s="49">
        <v>12</v>
      </c>
      <c r="I48" s="49">
        <v>0.34</v>
      </c>
      <c r="J48" s="49"/>
    </row>
    <row r="49" spans="1:19" x14ac:dyDescent="0.2">
      <c r="A49" s="46" t="s">
        <v>75</v>
      </c>
      <c r="B49" s="49">
        <v>227</v>
      </c>
      <c r="C49" s="51">
        <v>5200</v>
      </c>
      <c r="D49" s="49">
        <v>2</v>
      </c>
      <c r="E49" s="49">
        <v>0.33</v>
      </c>
      <c r="F49" s="49">
        <v>13</v>
      </c>
      <c r="G49" s="49">
        <v>230</v>
      </c>
      <c r="H49" s="49">
        <v>5.9</v>
      </c>
      <c r="I49" s="49">
        <v>0.55000000000000004</v>
      </c>
      <c r="J49" s="49"/>
    </row>
    <row r="50" spans="1:19" x14ac:dyDescent="0.2">
      <c r="A50" s="46" t="s">
        <v>13</v>
      </c>
      <c r="B50" s="49">
        <v>246</v>
      </c>
      <c r="C50" s="51">
        <v>6600</v>
      </c>
      <c r="D50" s="49">
        <v>2.2999999999999998</v>
      </c>
      <c r="E50" s="49">
        <v>0.33</v>
      </c>
      <c r="F50" s="49">
        <v>12</v>
      </c>
      <c r="G50" s="49">
        <v>260</v>
      </c>
      <c r="H50" s="49">
        <v>7.4</v>
      </c>
      <c r="I50" s="49">
        <v>0.27</v>
      </c>
      <c r="J50" s="49"/>
    </row>
    <row r="51" spans="1:19" x14ac:dyDescent="0.2">
      <c r="A51" s="46" t="s">
        <v>14</v>
      </c>
      <c r="B51" s="49">
        <v>296</v>
      </c>
      <c r="C51" s="51">
        <v>16600</v>
      </c>
      <c r="D51" s="49">
        <v>3.76</v>
      </c>
      <c r="E51" s="49">
        <v>0.36</v>
      </c>
      <c r="F51" s="49">
        <v>9.0299999999999994</v>
      </c>
      <c r="G51" s="49">
        <v>280</v>
      </c>
      <c r="H51" s="49">
        <v>8.65</v>
      </c>
      <c r="I51" s="49">
        <v>9.1999999999999993</v>
      </c>
      <c r="J51" s="49"/>
    </row>
    <row r="52" spans="1:19" x14ac:dyDescent="0.2">
      <c r="L52" s="46" t="s">
        <v>76</v>
      </c>
      <c r="M52" s="51">
        <f>AVERAGE(C40:C45)</f>
        <v>21691.666666666668</v>
      </c>
      <c r="N52" s="52">
        <f t="shared" ref="N52:S52" si="8">AVERAGE(D40:D45)</f>
        <v>14.266666666666667</v>
      </c>
      <c r="O52" s="52">
        <f t="shared" si="8"/>
        <v>2.2799999999999998</v>
      </c>
      <c r="P52" s="52">
        <f t="shared" si="8"/>
        <v>210.83333333333334</v>
      </c>
      <c r="Q52" s="52">
        <f t="shared" si="8"/>
        <v>1453.3333333333333</v>
      </c>
      <c r="R52" s="52">
        <f t="shared" si="8"/>
        <v>75.833333333333329</v>
      </c>
      <c r="S52" s="52">
        <f t="shared" si="8"/>
        <v>0.93500000000000005</v>
      </c>
    </row>
    <row r="53" spans="1:19" x14ac:dyDescent="0.2">
      <c r="L53" s="46" t="s">
        <v>77</v>
      </c>
      <c r="M53" s="51">
        <f>AVERAGE(C46:C51)</f>
        <v>11566.666666666666</v>
      </c>
      <c r="N53" s="52">
        <f t="shared" ref="N53:S53" si="9">AVERAGE(D46:D51)</f>
        <v>2.81</v>
      </c>
      <c r="O53" s="52">
        <f t="shared" si="9"/>
        <v>0.35333333333333333</v>
      </c>
      <c r="P53" s="52">
        <f t="shared" si="9"/>
        <v>14.871666666666668</v>
      </c>
      <c r="Q53" s="52">
        <f t="shared" si="9"/>
        <v>315</v>
      </c>
      <c r="R53" s="52">
        <f t="shared" si="9"/>
        <v>9.0916666666666668</v>
      </c>
      <c r="S53" s="52">
        <f t="shared" si="9"/>
        <v>1.8549999999999998</v>
      </c>
    </row>
    <row r="72" spans="30:30" x14ac:dyDescent="0.2">
      <c r="AD72" s="130" t="s">
        <v>241</v>
      </c>
    </row>
  </sheetData>
  <sheetProtection algorithmName="SHA-512" hashValue="mOMkAAgY7O0U3rlUWmcmVX1UEq6PG2uwAaqQhFeMODUh5LegI4FJ+64bCXu5rr4nRnKQLZjXhLaoNZLavuxZxA==" saltValue="ApNW/vGHljlYmaG5LpuvJg==" spinCount="100000" sheet="1" objects="1" scenarios="1"/>
  <mergeCells count="1">
    <mergeCell ref="S1:AK2"/>
  </mergeCells>
  <pageMargins left="0.7" right="0.7" top="0.75" bottom="0.75" header="0.3" footer="0.3"/>
  <pageSetup scale="30" orientation="landscape" r:id="rId1"/>
  <headerFooter>
    <oddFooter>&amp;L&amp;Z&amp;F&amp;R&amp;A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A9B9F-C1AE-4891-8E9F-86EEF86400DD}">
  <dimension ref="A1:BR50"/>
  <sheetViews>
    <sheetView topLeftCell="BL1" workbookViewId="0">
      <selection activeCell="CD18" sqref="CD18"/>
    </sheetView>
  </sheetViews>
  <sheetFormatPr defaultRowHeight="12" x14ac:dyDescent="0.2"/>
  <cols>
    <col min="1" max="1" width="22.85546875" style="58" customWidth="1"/>
    <col min="2" max="2" width="9.5703125" style="58" customWidth="1"/>
    <col min="3" max="4" width="17.28515625" style="58" customWidth="1"/>
    <col min="5" max="5" width="13" style="58" customWidth="1"/>
    <col min="6" max="6" width="10" style="58" customWidth="1"/>
    <col min="7" max="8" width="9.140625" style="58"/>
    <col min="9" max="9" width="10.7109375" style="58" customWidth="1"/>
    <col min="10" max="10" width="10.7109375" style="59" customWidth="1"/>
    <col min="11" max="17" width="9.140625" style="58"/>
    <col min="18" max="18" width="9.140625" style="58" customWidth="1"/>
    <col min="19" max="19" width="8.85546875" style="58" customWidth="1"/>
    <col min="20" max="59" width="9.140625" style="58"/>
    <col min="60" max="60" width="11.85546875" style="58" customWidth="1"/>
    <col min="61" max="63" width="9.140625" style="58"/>
    <col min="64" max="64" width="10.5703125" style="58" customWidth="1"/>
    <col min="65" max="16384" width="9.140625" style="58"/>
  </cols>
  <sheetData>
    <row r="1" spans="1:70" ht="22.5" customHeight="1" x14ac:dyDescent="0.25">
      <c r="A1" s="57" t="s">
        <v>84</v>
      </c>
    </row>
    <row r="2" spans="1:70" ht="22.5" customHeight="1" x14ac:dyDescent="0.25">
      <c r="A2" s="57" t="s">
        <v>85</v>
      </c>
      <c r="J2" s="58"/>
      <c r="AU2" s="139" t="s">
        <v>86</v>
      </c>
      <c r="AV2" s="139"/>
      <c r="AW2" s="139"/>
      <c r="AX2" s="139"/>
      <c r="AY2" s="139"/>
      <c r="AZ2" s="139"/>
      <c r="BA2" s="139"/>
      <c r="BB2" s="139"/>
      <c r="BC2" s="139"/>
      <c r="BD2" s="139"/>
      <c r="BE2" s="139"/>
      <c r="BF2" s="139"/>
      <c r="BG2" s="139"/>
      <c r="BH2" s="139"/>
      <c r="BI2" s="139"/>
      <c r="BJ2" s="139"/>
    </row>
    <row r="3" spans="1:70" ht="27.75" customHeight="1" x14ac:dyDescent="0.25">
      <c r="G3" s="140" t="s">
        <v>87</v>
      </c>
      <c r="H3" s="140"/>
      <c r="I3" s="140"/>
      <c r="J3" s="140"/>
      <c r="K3" s="140"/>
      <c r="L3" s="140"/>
      <c r="M3" s="140"/>
      <c r="N3" s="140"/>
      <c r="O3" s="140"/>
      <c r="P3" s="140"/>
      <c r="Q3" s="140"/>
      <c r="R3" s="140"/>
      <c r="S3" s="140"/>
      <c r="T3" s="140"/>
      <c r="U3" s="140"/>
      <c r="V3" s="140"/>
      <c r="W3" s="140"/>
      <c r="X3" s="140"/>
      <c r="Y3" s="140"/>
      <c r="Z3" s="140"/>
      <c r="AA3" s="140"/>
      <c r="AB3" s="140"/>
      <c r="AC3" s="140"/>
      <c r="AD3" s="140"/>
      <c r="AU3" s="139"/>
      <c r="AV3" s="139"/>
      <c r="AW3" s="139"/>
      <c r="AX3" s="139"/>
      <c r="AY3" s="139"/>
      <c r="AZ3" s="139"/>
      <c r="BA3" s="139"/>
      <c r="BB3" s="139"/>
      <c r="BC3" s="139"/>
      <c r="BD3" s="139"/>
      <c r="BE3" s="139"/>
      <c r="BF3" s="139"/>
      <c r="BG3" s="139"/>
      <c r="BH3" s="139"/>
      <c r="BI3" s="139"/>
      <c r="BJ3" s="139"/>
      <c r="BR3" s="114" t="s">
        <v>242</v>
      </c>
    </row>
    <row r="4" spans="1:70" ht="15.75" customHeight="1" x14ac:dyDescent="0.25">
      <c r="F4" s="141" t="s">
        <v>63</v>
      </c>
      <c r="G4" s="141"/>
      <c r="H4" s="141"/>
      <c r="I4" s="141"/>
      <c r="J4" s="60"/>
      <c r="K4" s="142" t="s">
        <v>88</v>
      </c>
      <c r="L4" s="142"/>
      <c r="M4" s="142"/>
      <c r="N4" s="142"/>
      <c r="P4" s="142" t="s">
        <v>89</v>
      </c>
      <c r="Q4" s="142"/>
      <c r="R4" s="142"/>
      <c r="S4" s="142"/>
      <c r="U4" s="143" t="s">
        <v>90</v>
      </c>
      <c r="V4" s="143"/>
      <c r="W4" s="143"/>
      <c r="X4" s="143"/>
      <c r="Z4" s="142" t="s">
        <v>91</v>
      </c>
      <c r="AA4" s="142"/>
      <c r="AB4" s="142"/>
      <c r="AC4" s="142"/>
      <c r="AE4" s="142" t="s">
        <v>61</v>
      </c>
      <c r="AF4" s="142"/>
      <c r="AG4" s="142"/>
      <c r="AH4" s="142"/>
      <c r="AJ4" s="142" t="s">
        <v>92</v>
      </c>
      <c r="AK4" s="142"/>
      <c r="AL4" s="142"/>
      <c r="AM4" s="142"/>
      <c r="AN4" s="61"/>
      <c r="AO4" s="142" t="s">
        <v>93</v>
      </c>
      <c r="AP4" s="142"/>
      <c r="AQ4" s="142"/>
      <c r="AR4" s="142"/>
      <c r="AS4" s="61"/>
    </row>
    <row r="5" spans="1:70" ht="60" x14ac:dyDescent="0.2">
      <c r="A5" s="62" t="s">
        <v>94</v>
      </c>
      <c r="B5" s="63" t="s">
        <v>19</v>
      </c>
      <c r="C5" s="58" t="s">
        <v>33</v>
      </c>
      <c r="D5" s="61" t="s">
        <v>95</v>
      </c>
      <c r="E5" s="61" t="s">
        <v>96</v>
      </c>
      <c r="F5" s="62" t="s">
        <v>97</v>
      </c>
      <c r="G5" s="64" t="s">
        <v>98</v>
      </c>
      <c r="H5" s="65" t="s">
        <v>99</v>
      </c>
      <c r="I5" s="65" t="s">
        <v>100</v>
      </c>
      <c r="J5" s="66"/>
      <c r="K5" s="62" t="s">
        <v>97</v>
      </c>
      <c r="L5" s="64" t="s">
        <v>98</v>
      </c>
      <c r="M5" s="65" t="s">
        <v>101</v>
      </c>
      <c r="N5" s="65" t="s">
        <v>102</v>
      </c>
      <c r="P5" s="62" t="s">
        <v>97</v>
      </c>
      <c r="Q5" s="64" t="s">
        <v>98</v>
      </c>
      <c r="R5" s="65" t="s">
        <v>101</v>
      </c>
      <c r="S5" s="65" t="s">
        <v>102</v>
      </c>
      <c r="U5" s="62" t="s">
        <v>97</v>
      </c>
      <c r="V5" s="64" t="s">
        <v>98</v>
      </c>
      <c r="W5" s="65" t="s">
        <v>101</v>
      </c>
      <c r="X5" s="65" t="s">
        <v>102</v>
      </c>
      <c r="Z5" s="62" t="s">
        <v>97</v>
      </c>
      <c r="AA5" s="64" t="s">
        <v>98</v>
      </c>
      <c r="AB5" s="65" t="s">
        <v>101</v>
      </c>
      <c r="AC5" s="65" t="s">
        <v>102</v>
      </c>
      <c r="AE5" s="62" t="s">
        <v>97</v>
      </c>
      <c r="AF5" s="64" t="s">
        <v>98</v>
      </c>
      <c r="AG5" s="65" t="s">
        <v>101</v>
      </c>
      <c r="AH5" s="65" t="s">
        <v>102</v>
      </c>
      <c r="AJ5" s="62" t="s">
        <v>97</v>
      </c>
      <c r="AK5" s="64" t="s">
        <v>98</v>
      </c>
      <c r="AL5" s="65" t="s">
        <v>101</v>
      </c>
      <c r="AM5" s="65" t="s">
        <v>102</v>
      </c>
      <c r="AN5" s="67"/>
      <c r="AO5" s="62" t="s">
        <v>97</v>
      </c>
      <c r="AP5" s="64" t="s">
        <v>98</v>
      </c>
      <c r="AQ5" s="65" t="s">
        <v>103</v>
      </c>
      <c r="AR5" s="65" t="s">
        <v>100</v>
      </c>
      <c r="AS5" s="67"/>
    </row>
    <row r="6" spans="1:70" x14ac:dyDescent="0.2">
      <c r="A6" s="68" t="s">
        <v>104</v>
      </c>
      <c r="B6" s="69">
        <v>91.764794880000011</v>
      </c>
      <c r="C6" s="70">
        <v>42221.868055555555</v>
      </c>
      <c r="D6" s="71">
        <v>166</v>
      </c>
      <c r="E6" s="72">
        <f>LN(D6)</f>
        <v>5.1119877883565437</v>
      </c>
      <c r="F6" s="73">
        <v>20</v>
      </c>
      <c r="G6" s="61">
        <v>176</v>
      </c>
      <c r="H6" s="74">
        <f>EXP((1.3695*(LN(D6))+1.8308))</f>
        <v>6847.6943006859019</v>
      </c>
      <c r="I6" s="74">
        <f>EXP((1.3695*(LN(D6))-0.1158))</f>
        <v>977.56743447406643</v>
      </c>
      <c r="J6" s="74"/>
      <c r="K6" s="73">
        <v>1.7</v>
      </c>
      <c r="L6" s="61">
        <v>2.7</v>
      </c>
      <c r="M6" s="75">
        <f>(EXP((0.9422*(LN(D6)))-1.7408))</f>
        <v>21.665364819955954</v>
      </c>
      <c r="N6" s="75">
        <f>(EXP((0.8545*(LN(D6)))-1.7428))</f>
        <v>13.810008254646391</v>
      </c>
      <c r="P6" s="73">
        <v>0.628</v>
      </c>
      <c r="Q6" s="61">
        <v>2.5</v>
      </c>
      <c r="R6" s="61">
        <v>340</v>
      </c>
      <c r="S6" s="61">
        <v>150</v>
      </c>
      <c r="U6" s="73">
        <v>0.17799999999999999</v>
      </c>
      <c r="V6" s="73">
        <v>0.5</v>
      </c>
      <c r="W6" s="76">
        <f>(1.136672-(LN(D6)*0.041838))*(EXP((0.9151*(LN(D6)))-3.1485))</f>
        <v>4.2594227546722987</v>
      </c>
      <c r="X6" s="77">
        <f>(1.101672-(LN(D6)*0.041838))*(EXP((0.7998*(LN(D6)))-4.4451))</f>
        <v>0.6215463946734151</v>
      </c>
      <c r="Z6" s="73">
        <v>0.24</v>
      </c>
      <c r="AA6" s="61">
        <v>2.56</v>
      </c>
      <c r="AB6" s="78">
        <f>(1.46203-(LN(D6)*0.145712))*(EXP((1.273*(LN(D6)))-1.46))</f>
        <v>111.61919546009689</v>
      </c>
      <c r="AC6" s="77">
        <f>(1.46203-(LN(D6)*0.145712))*(EXP((1.273*(LN(D6)))-4.705))</f>
        <v>4.3496398017951883</v>
      </c>
      <c r="AE6" s="73">
        <v>43.5</v>
      </c>
      <c r="AF6" s="61">
        <v>71.900000000000006</v>
      </c>
      <c r="AG6" s="79">
        <f>0.978*(EXP((0.9094*(LN(D6)))+0.9095))</f>
        <v>253.68569658890593</v>
      </c>
      <c r="AH6" s="79">
        <f>0.986*(EXP((0.9094*(LN(D6)))+0.6235))</f>
        <v>192.14355411760914</v>
      </c>
      <c r="AJ6" s="73">
        <v>105</v>
      </c>
      <c r="AK6" s="73">
        <v>118</v>
      </c>
      <c r="AL6" s="79">
        <f>(EXP((0.3331*(LN(D6)))+6.4676))</f>
        <v>3534.7686558574651</v>
      </c>
      <c r="AM6" s="79">
        <f>(EXP((0.3331*(LN(D6)))+5.8743))</f>
        <v>1952.9632867278813</v>
      </c>
      <c r="AN6" s="73"/>
      <c r="AO6" s="73">
        <v>100</v>
      </c>
      <c r="AP6" s="80">
        <v>331</v>
      </c>
      <c r="AQ6" s="73"/>
      <c r="AR6" s="73">
        <v>1000</v>
      </c>
      <c r="AS6" s="73"/>
    </row>
    <row r="7" spans="1:70" x14ac:dyDescent="0.2">
      <c r="A7" s="68" t="s">
        <v>105</v>
      </c>
      <c r="B7" s="69">
        <v>91.764794880000011</v>
      </c>
      <c r="C7" s="70">
        <v>42222.027777777781</v>
      </c>
      <c r="D7" s="81">
        <v>166</v>
      </c>
      <c r="E7" s="72">
        <f t="shared" ref="E7:E47" si="0">LN(D7)</f>
        <v>5.1119877883565437</v>
      </c>
      <c r="F7" s="73">
        <v>20</v>
      </c>
      <c r="G7" s="61">
        <v>171</v>
      </c>
      <c r="H7" s="74">
        <f t="shared" ref="H7:H47" si="1">EXP((1.3695*(LN(D7))+1.8308))</f>
        <v>6847.6943006859019</v>
      </c>
      <c r="I7" s="74">
        <f t="shared" ref="I7:I47" si="2">EXP((1.3695*(LN(D7))-0.1158))</f>
        <v>977.56743447406643</v>
      </c>
      <c r="J7" s="74"/>
      <c r="K7" s="73">
        <v>1.56</v>
      </c>
      <c r="L7" s="61">
        <v>2.5</v>
      </c>
      <c r="M7" s="75">
        <f t="shared" ref="M7:M47" si="3">(EXP((0.9422*(LN(D7)))-1.7408))</f>
        <v>21.665364819955954</v>
      </c>
      <c r="N7" s="75">
        <f t="shared" ref="N7:N47" si="4">(EXP((0.8545*(LN(D7)))-1.7428))</f>
        <v>13.810008254646391</v>
      </c>
      <c r="P7" s="73">
        <v>0.60299999999999998</v>
      </c>
      <c r="Q7" s="61">
        <v>2.5</v>
      </c>
      <c r="R7" s="61">
        <v>340</v>
      </c>
      <c r="S7" s="61">
        <v>150</v>
      </c>
      <c r="U7" s="73">
        <v>0.16</v>
      </c>
      <c r="V7" s="73">
        <v>0.5</v>
      </c>
      <c r="W7" s="76">
        <f t="shared" ref="W7:W47" si="5">(1.136672-(LN(D7)*0.041838))*(EXP((0.9151*(LN(D7)))-3.1485))</f>
        <v>4.2594227546722987</v>
      </c>
      <c r="X7" s="77">
        <f t="shared" ref="X7:X47" si="6">(1.101672-(LN(D7)*0.041838))*(EXP((0.7998*(LN(D7)))-4.4451))</f>
        <v>0.6215463946734151</v>
      </c>
      <c r="Z7" s="73">
        <v>0.1</v>
      </c>
      <c r="AA7" s="61">
        <v>1.8</v>
      </c>
      <c r="AB7" s="78">
        <f t="shared" ref="AB7:AB47" si="7">(1.46203-(LN(D7)*0.145712))*(EXP((1.273*(LN(D7)))-1.46))</f>
        <v>111.61919546009689</v>
      </c>
      <c r="AC7" s="77">
        <f t="shared" ref="AC7:AC47" si="8">(1.46203-(LN(D7)*0.145712))*(EXP((1.273*(LN(D7)))-4.705))</f>
        <v>4.3496398017951883</v>
      </c>
      <c r="AE7" s="73">
        <v>37.799999999999997</v>
      </c>
      <c r="AF7" s="61">
        <v>67.7</v>
      </c>
      <c r="AG7" s="79">
        <f t="shared" ref="AG7:AG47" si="9">0.978*(EXP((0.9094*(LN(D7)))+0.9095))</f>
        <v>253.68569658890593</v>
      </c>
      <c r="AH7" s="79">
        <f t="shared" ref="AH7:AH47" si="10">0.986*(EXP((0.9094*(LN(D7)))+0.6235))</f>
        <v>192.14355411760914</v>
      </c>
      <c r="AJ7" s="73">
        <v>105</v>
      </c>
      <c r="AK7" s="73">
        <v>113</v>
      </c>
      <c r="AL7" s="79">
        <f t="shared" ref="AL7:AL47" si="11">(EXP((0.3331*(LN(D7)))+6.4676))</f>
        <v>3534.7686558574651</v>
      </c>
      <c r="AM7" s="79">
        <f t="shared" ref="AM7:AM47" si="12">(EXP((0.3331*(LN(D7)))+5.8743))</f>
        <v>1952.9632867278813</v>
      </c>
      <c r="AN7" s="73"/>
      <c r="AO7" s="73">
        <v>100</v>
      </c>
      <c r="AP7" s="80">
        <v>295</v>
      </c>
      <c r="AQ7" s="73"/>
      <c r="AR7" s="73">
        <v>1000</v>
      </c>
      <c r="AS7" s="73"/>
    </row>
    <row r="8" spans="1:70" x14ac:dyDescent="0.2">
      <c r="A8" s="68" t="s">
        <v>106</v>
      </c>
      <c r="B8" s="69">
        <v>91.764794880000011</v>
      </c>
      <c r="C8" s="70">
        <v>42222.40625</v>
      </c>
      <c r="D8" s="81">
        <v>166</v>
      </c>
      <c r="E8" s="72">
        <f t="shared" si="0"/>
        <v>5.1119877883565437</v>
      </c>
      <c r="F8" s="73">
        <v>20</v>
      </c>
      <c r="G8" s="61">
        <v>220</v>
      </c>
      <c r="H8" s="74">
        <f t="shared" si="1"/>
        <v>6847.6943006859019</v>
      </c>
      <c r="I8" s="74">
        <f t="shared" si="2"/>
        <v>977.56743447406643</v>
      </c>
      <c r="J8" s="74"/>
      <c r="K8" s="73">
        <v>1.62</v>
      </c>
      <c r="L8" s="61">
        <v>3.31</v>
      </c>
      <c r="M8" s="75">
        <f t="shared" si="3"/>
        <v>21.665364819955954</v>
      </c>
      <c r="N8" s="75">
        <f t="shared" si="4"/>
        <v>13.810008254646391</v>
      </c>
      <c r="P8" s="73">
        <v>0.5</v>
      </c>
      <c r="Q8" s="61">
        <v>2.5</v>
      </c>
      <c r="R8" s="61">
        <v>340</v>
      </c>
      <c r="S8" s="61">
        <v>150</v>
      </c>
      <c r="U8" s="73">
        <v>0.19</v>
      </c>
      <c r="V8" s="73">
        <v>0.5</v>
      </c>
      <c r="W8" s="76">
        <f t="shared" si="5"/>
        <v>4.2594227546722987</v>
      </c>
      <c r="X8" s="77">
        <f t="shared" si="6"/>
        <v>0.6215463946734151</v>
      </c>
      <c r="Z8" s="73">
        <v>0.115</v>
      </c>
      <c r="AA8" s="61">
        <v>3.46</v>
      </c>
      <c r="AB8" s="78">
        <f t="shared" si="7"/>
        <v>111.61919546009689</v>
      </c>
      <c r="AC8" s="77">
        <f t="shared" si="8"/>
        <v>4.3496398017951883</v>
      </c>
      <c r="AE8" s="73">
        <v>49.1</v>
      </c>
      <c r="AF8" s="61">
        <v>79.8</v>
      </c>
      <c r="AG8" s="79">
        <f t="shared" si="9"/>
        <v>253.68569658890593</v>
      </c>
      <c r="AH8" s="79">
        <f t="shared" si="10"/>
        <v>192.14355411760914</v>
      </c>
      <c r="AJ8" s="73">
        <v>97.8</v>
      </c>
      <c r="AK8" s="73">
        <v>120</v>
      </c>
      <c r="AL8" s="79">
        <f t="shared" si="11"/>
        <v>3534.7686558574651</v>
      </c>
      <c r="AM8" s="79">
        <f t="shared" si="12"/>
        <v>1952.9632867278813</v>
      </c>
      <c r="AN8" s="73"/>
      <c r="AO8" s="73">
        <v>100</v>
      </c>
      <c r="AP8" s="80">
        <v>371</v>
      </c>
      <c r="AQ8" s="73"/>
      <c r="AR8" s="73">
        <v>1000</v>
      </c>
      <c r="AS8" s="73"/>
    </row>
    <row r="9" spans="1:70" x14ac:dyDescent="0.2">
      <c r="A9" s="68" t="s">
        <v>107</v>
      </c>
      <c r="B9" s="69">
        <v>91.764794880000011</v>
      </c>
      <c r="C9" s="70">
        <v>42222.659722222219</v>
      </c>
      <c r="D9" s="81">
        <v>166</v>
      </c>
      <c r="E9" s="72">
        <f t="shared" si="0"/>
        <v>5.1119877883565437</v>
      </c>
      <c r="F9" s="73">
        <v>20</v>
      </c>
      <c r="G9" s="61">
        <v>128</v>
      </c>
      <c r="H9" s="74">
        <f t="shared" si="1"/>
        <v>6847.6943006859019</v>
      </c>
      <c r="I9" s="74">
        <f t="shared" si="2"/>
        <v>977.56743447406643</v>
      </c>
      <c r="J9" s="74"/>
      <c r="K9" s="73">
        <v>1.2</v>
      </c>
      <c r="L9" s="61">
        <v>2.4</v>
      </c>
      <c r="M9" s="75">
        <f t="shared" si="3"/>
        <v>21.665364819955954</v>
      </c>
      <c r="N9" s="75">
        <f t="shared" si="4"/>
        <v>13.810008254646391</v>
      </c>
      <c r="P9" s="73">
        <v>0.4</v>
      </c>
      <c r="Q9" s="61">
        <v>0.5</v>
      </c>
      <c r="R9" s="61">
        <v>340</v>
      </c>
      <c r="S9" s="61">
        <v>150</v>
      </c>
      <c r="U9" s="73">
        <v>0.2</v>
      </c>
      <c r="V9" s="73">
        <v>0.2</v>
      </c>
      <c r="W9" s="76">
        <f t="shared" si="5"/>
        <v>4.2594227546722987</v>
      </c>
      <c r="X9" s="77">
        <f t="shared" si="6"/>
        <v>0.6215463946734151</v>
      </c>
      <c r="Z9" s="73">
        <v>0.1</v>
      </c>
      <c r="AA9" s="61">
        <v>1.4</v>
      </c>
      <c r="AB9" s="78">
        <f t="shared" si="7"/>
        <v>111.61919546009689</v>
      </c>
      <c r="AC9" s="77">
        <f t="shared" si="8"/>
        <v>4.3496398017951883</v>
      </c>
      <c r="AE9" s="73">
        <v>74</v>
      </c>
      <c r="AF9" s="61">
        <v>79</v>
      </c>
      <c r="AG9" s="79">
        <f t="shared" si="9"/>
        <v>253.68569658890593</v>
      </c>
      <c r="AH9" s="79">
        <f t="shared" si="10"/>
        <v>192.14355411760914</v>
      </c>
      <c r="AJ9" s="73">
        <v>106</v>
      </c>
      <c r="AK9" s="73">
        <v>115</v>
      </c>
      <c r="AL9" s="79">
        <f t="shared" si="11"/>
        <v>3534.7686558574651</v>
      </c>
      <c r="AM9" s="79">
        <f t="shared" si="12"/>
        <v>1952.9632867278813</v>
      </c>
      <c r="AN9" s="73"/>
      <c r="AO9" s="73">
        <v>3</v>
      </c>
      <c r="AP9" s="80">
        <v>203</v>
      </c>
      <c r="AQ9" s="73"/>
      <c r="AR9" s="73">
        <v>1000</v>
      </c>
      <c r="AS9" s="73"/>
      <c r="BI9" s="61"/>
      <c r="BJ9" s="61"/>
      <c r="BK9" s="61"/>
      <c r="BL9" s="61"/>
      <c r="BM9" s="61"/>
      <c r="BN9" s="61"/>
      <c r="BO9" s="61"/>
      <c r="BP9" s="61"/>
    </row>
    <row r="10" spans="1:70" x14ac:dyDescent="0.2">
      <c r="A10" s="68" t="s">
        <v>108</v>
      </c>
      <c r="B10" s="69">
        <v>91.780888320000003</v>
      </c>
      <c r="C10" s="70">
        <v>42222.6875</v>
      </c>
      <c r="D10" s="71">
        <v>166</v>
      </c>
      <c r="E10" s="72">
        <f t="shared" si="0"/>
        <v>5.1119877883565437</v>
      </c>
      <c r="F10" s="73">
        <v>26</v>
      </c>
      <c r="G10" s="61">
        <v>139</v>
      </c>
      <c r="H10" s="74">
        <f t="shared" si="1"/>
        <v>6847.6943006859019</v>
      </c>
      <c r="I10" s="74">
        <f t="shared" si="2"/>
        <v>977.56743447406643</v>
      </c>
      <c r="J10" s="74"/>
      <c r="K10" s="73">
        <v>3.6</v>
      </c>
      <c r="L10" s="61">
        <v>3.9</v>
      </c>
      <c r="M10" s="75">
        <f t="shared" si="3"/>
        <v>21.665364819955954</v>
      </c>
      <c r="N10" s="75">
        <f t="shared" si="4"/>
        <v>13.810008254646391</v>
      </c>
      <c r="P10" s="82">
        <v>0.2</v>
      </c>
      <c r="Q10" s="83">
        <v>2.5</v>
      </c>
      <c r="R10" s="61">
        <v>340</v>
      </c>
      <c r="S10" s="61">
        <v>150</v>
      </c>
      <c r="U10" s="73">
        <v>0.27</v>
      </c>
      <c r="V10" s="73">
        <v>0.32</v>
      </c>
      <c r="W10" s="76">
        <f t="shared" si="5"/>
        <v>4.2594227546722987</v>
      </c>
      <c r="X10" s="77">
        <f t="shared" si="6"/>
        <v>0.6215463946734151</v>
      </c>
      <c r="Z10" s="73">
        <v>0.1</v>
      </c>
      <c r="AA10" s="61">
        <v>3.9</v>
      </c>
      <c r="AB10" s="78">
        <f t="shared" si="7"/>
        <v>111.61919546009689</v>
      </c>
      <c r="AC10" s="77">
        <f t="shared" si="8"/>
        <v>4.3496398017951883</v>
      </c>
      <c r="AE10" s="73">
        <v>41.9</v>
      </c>
      <c r="AF10" s="61">
        <v>56.7</v>
      </c>
      <c r="AG10" s="79">
        <f t="shared" si="9"/>
        <v>253.68569658890593</v>
      </c>
      <c r="AH10" s="79">
        <f t="shared" si="10"/>
        <v>192.14355411760914</v>
      </c>
      <c r="AJ10" s="73">
        <v>100</v>
      </c>
      <c r="AK10" s="73">
        <v>116.4</v>
      </c>
      <c r="AL10" s="79">
        <f t="shared" si="11"/>
        <v>3534.7686558574651</v>
      </c>
      <c r="AM10" s="79">
        <f t="shared" si="12"/>
        <v>1952.9632867278813</v>
      </c>
      <c r="AN10" s="73"/>
      <c r="AO10" s="73">
        <v>16</v>
      </c>
      <c r="AP10" s="80">
        <v>242</v>
      </c>
      <c r="AQ10" s="73"/>
      <c r="AR10" s="73">
        <v>1000</v>
      </c>
      <c r="AS10" s="73"/>
      <c r="BH10" s="70"/>
      <c r="BI10" s="61"/>
      <c r="BJ10" s="61"/>
      <c r="BK10" s="61"/>
      <c r="BL10" s="84"/>
      <c r="BM10" s="61"/>
      <c r="BN10" s="61"/>
      <c r="BO10" s="61"/>
      <c r="BP10" s="61"/>
    </row>
    <row r="11" spans="1:70" x14ac:dyDescent="0.2">
      <c r="A11" s="68" t="s">
        <v>109</v>
      </c>
      <c r="B11" s="69">
        <v>94.24318464000001</v>
      </c>
      <c r="C11" s="70">
        <v>42222.836805555555</v>
      </c>
      <c r="D11" s="81">
        <v>165</v>
      </c>
      <c r="E11" s="72">
        <f t="shared" si="0"/>
        <v>5.1059454739005803</v>
      </c>
      <c r="F11" s="73">
        <v>59.4</v>
      </c>
      <c r="G11" s="61">
        <v>122</v>
      </c>
      <c r="H11" s="74">
        <f t="shared" si="1"/>
        <v>6791.2637770229258</v>
      </c>
      <c r="I11" s="74">
        <f t="shared" si="2"/>
        <v>969.51149041159306</v>
      </c>
      <c r="J11" s="74"/>
      <c r="K11" s="73">
        <v>4.09</v>
      </c>
      <c r="L11" s="61">
        <v>2.5299999999999998</v>
      </c>
      <c r="M11" s="75">
        <f t="shared" si="3"/>
        <v>21.542372843126664</v>
      </c>
      <c r="N11" s="75">
        <f t="shared" si="4"/>
        <v>13.73888876272248</v>
      </c>
      <c r="P11" s="73">
        <v>0.64300000000000002</v>
      </c>
      <c r="Q11" s="61">
        <v>2.5</v>
      </c>
      <c r="R11" s="61">
        <v>340</v>
      </c>
      <c r="S11" s="61">
        <v>150</v>
      </c>
      <c r="U11" s="73">
        <v>0.13900000000000001</v>
      </c>
      <c r="V11" s="73">
        <v>0.5</v>
      </c>
      <c r="W11" s="76">
        <f t="shared" si="5"/>
        <v>4.237096454032323</v>
      </c>
      <c r="X11" s="77">
        <f t="shared" si="6"/>
        <v>0.61872605990924534</v>
      </c>
      <c r="Z11" s="73">
        <v>3.26</v>
      </c>
      <c r="AA11" s="61">
        <v>1.49</v>
      </c>
      <c r="AB11" s="78">
        <f t="shared" si="7"/>
        <v>110.89991240356342</v>
      </c>
      <c r="AC11" s="77">
        <f t="shared" si="8"/>
        <v>4.3216103737155596</v>
      </c>
      <c r="AE11" s="73">
        <v>57</v>
      </c>
      <c r="AF11" s="61">
        <v>58</v>
      </c>
      <c r="AG11" s="79">
        <f t="shared" si="9"/>
        <v>252.29554678556801</v>
      </c>
      <c r="AH11" s="79">
        <f t="shared" si="10"/>
        <v>191.09064365572351</v>
      </c>
      <c r="AJ11" s="73">
        <v>75.3</v>
      </c>
      <c r="AK11" s="73">
        <v>90.1</v>
      </c>
      <c r="AL11" s="79">
        <f t="shared" si="11"/>
        <v>3527.6613996196866</v>
      </c>
      <c r="AM11" s="79">
        <f t="shared" si="12"/>
        <v>1949.0365204093155</v>
      </c>
      <c r="AN11" s="73"/>
      <c r="AO11" s="73">
        <v>100</v>
      </c>
      <c r="AP11" s="80">
        <v>152</v>
      </c>
      <c r="AQ11" s="73"/>
      <c r="AR11" s="73">
        <v>1000</v>
      </c>
      <c r="AS11" s="73"/>
      <c r="BH11" s="85"/>
      <c r="BI11" s="61"/>
      <c r="BJ11" s="61"/>
      <c r="BK11" s="61"/>
      <c r="BL11" s="61"/>
      <c r="BM11" s="61"/>
      <c r="BN11" s="61"/>
      <c r="BO11" s="61"/>
      <c r="BP11" s="61"/>
    </row>
    <row r="12" spans="1:70" x14ac:dyDescent="0.2">
      <c r="A12" s="68" t="s">
        <v>110</v>
      </c>
      <c r="B12" s="69">
        <v>93.824755199999998</v>
      </c>
      <c r="C12" s="70">
        <v>42222.847222222219</v>
      </c>
      <c r="D12" s="71">
        <v>164</v>
      </c>
      <c r="E12" s="72">
        <f t="shared" si="0"/>
        <v>5.0998664278241987</v>
      </c>
      <c r="F12" s="73">
        <v>27</v>
      </c>
      <c r="G12" s="61">
        <v>123</v>
      </c>
      <c r="H12" s="74">
        <f t="shared" si="1"/>
        <v>6734.959482771199</v>
      </c>
      <c r="I12" s="74">
        <f t="shared" si="2"/>
        <v>961.47356668651958</v>
      </c>
      <c r="J12" s="74"/>
      <c r="K12" s="73">
        <v>4</v>
      </c>
      <c r="L12" s="61">
        <v>4</v>
      </c>
      <c r="M12" s="75">
        <f t="shared" si="3"/>
        <v>21.419337774016551</v>
      </c>
      <c r="N12" s="75">
        <f t="shared" si="4"/>
        <v>13.667706528265782</v>
      </c>
      <c r="P12" s="82">
        <v>0.2</v>
      </c>
      <c r="Q12" s="83">
        <v>2.5</v>
      </c>
      <c r="R12" s="61">
        <v>340</v>
      </c>
      <c r="S12" s="61">
        <v>150</v>
      </c>
      <c r="U12" s="73">
        <v>0.28999999999999998</v>
      </c>
      <c r="V12" s="73">
        <v>0.35</v>
      </c>
      <c r="W12" s="76">
        <f t="shared" si="5"/>
        <v>4.2147522054809547</v>
      </c>
      <c r="X12" s="77">
        <f t="shared" si="6"/>
        <v>0.61590144417297032</v>
      </c>
      <c r="Z12" s="73">
        <v>3</v>
      </c>
      <c r="AA12" s="61">
        <v>3.7</v>
      </c>
      <c r="AB12" s="78">
        <f t="shared" si="7"/>
        <v>110.18076701479407</v>
      </c>
      <c r="AC12" s="77">
        <f t="shared" si="8"/>
        <v>4.2935863103510563</v>
      </c>
      <c r="AE12" s="73">
        <v>43.1</v>
      </c>
      <c r="AF12" s="61">
        <v>52.8</v>
      </c>
      <c r="AG12" s="79">
        <f t="shared" si="9"/>
        <v>250.90463344911964</v>
      </c>
      <c r="AH12" s="79">
        <f t="shared" si="10"/>
        <v>190.03715488781776</v>
      </c>
      <c r="AJ12" s="73">
        <v>80.599999999999994</v>
      </c>
      <c r="AK12" s="73">
        <v>100</v>
      </c>
      <c r="AL12" s="79">
        <f t="shared" si="11"/>
        <v>3520.5253587775715</v>
      </c>
      <c r="AM12" s="79">
        <f t="shared" si="12"/>
        <v>1945.0938505675006</v>
      </c>
      <c r="AN12" s="73"/>
      <c r="AO12" s="73">
        <v>31</v>
      </c>
      <c r="AP12" s="80">
        <v>211</v>
      </c>
      <c r="AQ12" s="73"/>
      <c r="AR12" s="73">
        <v>1000</v>
      </c>
      <c r="AS12" s="73"/>
    </row>
    <row r="13" spans="1:70" x14ac:dyDescent="0.2">
      <c r="A13" s="68" t="s">
        <v>111</v>
      </c>
      <c r="B13" s="69">
        <v>94.24318464000001</v>
      </c>
      <c r="C13" s="70">
        <v>42222.880555555559</v>
      </c>
      <c r="D13" s="81">
        <v>164</v>
      </c>
      <c r="E13" s="72">
        <f t="shared" si="0"/>
        <v>5.0998664278241987</v>
      </c>
      <c r="F13" s="73">
        <v>61.1</v>
      </c>
      <c r="G13" s="61">
        <v>119</v>
      </c>
      <c r="H13" s="74">
        <f t="shared" si="1"/>
        <v>6734.959482771199</v>
      </c>
      <c r="I13" s="74">
        <f t="shared" si="2"/>
        <v>961.47356668651958</v>
      </c>
      <c r="J13" s="74"/>
      <c r="K13" s="73">
        <v>2.5499999999999998</v>
      </c>
      <c r="L13" s="61">
        <v>2.57</v>
      </c>
      <c r="M13" s="75">
        <f t="shared" si="3"/>
        <v>21.419337774016551</v>
      </c>
      <c r="N13" s="75">
        <f t="shared" si="4"/>
        <v>13.667706528265782</v>
      </c>
      <c r="P13" s="73">
        <v>0.5</v>
      </c>
      <c r="Q13" s="61">
        <v>2.5</v>
      </c>
      <c r="R13" s="61">
        <v>340</v>
      </c>
      <c r="S13" s="61">
        <v>150</v>
      </c>
      <c r="U13" s="73">
        <v>0.13400000000000001</v>
      </c>
      <c r="V13" s="73">
        <v>0.5</v>
      </c>
      <c r="W13" s="76">
        <f t="shared" si="5"/>
        <v>4.2147522054809547</v>
      </c>
      <c r="X13" s="77">
        <f t="shared" si="6"/>
        <v>0.61590144417297032</v>
      </c>
      <c r="Z13" s="73">
        <v>0.20899999999999999</v>
      </c>
      <c r="AA13" s="61">
        <v>1.41</v>
      </c>
      <c r="AB13" s="78">
        <f t="shared" si="7"/>
        <v>110.18076701479407</v>
      </c>
      <c r="AC13" s="77">
        <f t="shared" si="8"/>
        <v>4.2935863103510563</v>
      </c>
      <c r="AE13" s="73">
        <v>61.4</v>
      </c>
      <c r="AF13" s="61">
        <v>61.2</v>
      </c>
      <c r="AG13" s="79">
        <f t="shared" si="9"/>
        <v>250.90463344911964</v>
      </c>
      <c r="AH13" s="79">
        <f t="shared" si="10"/>
        <v>190.03715488781776</v>
      </c>
      <c r="AJ13" s="73">
        <v>77.2</v>
      </c>
      <c r="AK13" s="73">
        <v>92.4</v>
      </c>
      <c r="AL13" s="79">
        <f t="shared" si="11"/>
        <v>3520.5253587775715</v>
      </c>
      <c r="AM13" s="79">
        <f t="shared" si="12"/>
        <v>1945.0938505675006</v>
      </c>
      <c r="AN13" s="73"/>
      <c r="AO13" s="73">
        <v>100</v>
      </c>
      <c r="AP13" s="80">
        <v>163</v>
      </c>
      <c r="AQ13" s="73"/>
      <c r="AR13" s="73">
        <v>1000</v>
      </c>
      <c r="AS13" s="73"/>
    </row>
    <row r="14" spans="1:70" x14ac:dyDescent="0.2">
      <c r="A14" s="68" t="s">
        <v>112</v>
      </c>
      <c r="B14" s="69">
        <v>94.24318464000001</v>
      </c>
      <c r="C14" s="70">
        <v>42222.916666666664</v>
      </c>
      <c r="D14" s="81">
        <v>164</v>
      </c>
      <c r="E14" s="72">
        <f t="shared" si="0"/>
        <v>5.0998664278241987</v>
      </c>
      <c r="F14" s="73">
        <v>47.5</v>
      </c>
      <c r="G14" s="61">
        <v>227</v>
      </c>
      <c r="H14" s="74">
        <f t="shared" si="1"/>
        <v>6734.959482771199</v>
      </c>
      <c r="I14" s="74">
        <f t="shared" si="2"/>
        <v>961.47356668651958</v>
      </c>
      <c r="J14" s="74"/>
      <c r="K14" s="73">
        <v>3.5</v>
      </c>
      <c r="L14" s="61">
        <v>3.65</v>
      </c>
      <c r="M14" s="75">
        <f t="shared" si="3"/>
        <v>21.419337774016551</v>
      </c>
      <c r="N14" s="75">
        <f t="shared" si="4"/>
        <v>13.667706528265782</v>
      </c>
      <c r="P14" s="73">
        <v>0.5</v>
      </c>
      <c r="Q14" s="61">
        <v>2.5</v>
      </c>
      <c r="R14" s="61">
        <v>340</v>
      </c>
      <c r="S14" s="61">
        <v>150</v>
      </c>
      <c r="U14" s="73">
        <v>0.1</v>
      </c>
      <c r="V14" s="73">
        <v>0.5</v>
      </c>
      <c r="W14" s="76">
        <f t="shared" si="5"/>
        <v>4.2147522054809547</v>
      </c>
      <c r="X14" s="77">
        <f t="shared" si="6"/>
        <v>0.61590144417297032</v>
      </c>
      <c r="Z14" s="73">
        <v>0.161</v>
      </c>
      <c r="AA14" s="61">
        <v>10.1</v>
      </c>
      <c r="AB14" s="78">
        <f t="shared" si="7"/>
        <v>110.18076701479407</v>
      </c>
      <c r="AC14" s="77">
        <f t="shared" si="8"/>
        <v>4.2935863103510563</v>
      </c>
      <c r="AE14" s="73">
        <v>47</v>
      </c>
      <c r="AF14" s="61">
        <v>66.8</v>
      </c>
      <c r="AG14" s="79">
        <f t="shared" si="9"/>
        <v>250.90463344911964</v>
      </c>
      <c r="AH14" s="79">
        <f t="shared" si="10"/>
        <v>190.03715488781776</v>
      </c>
      <c r="AJ14" s="73">
        <v>81</v>
      </c>
      <c r="AK14" s="73">
        <v>108</v>
      </c>
      <c r="AL14" s="79">
        <f t="shared" si="11"/>
        <v>3520.5253587775715</v>
      </c>
      <c r="AM14" s="79">
        <f t="shared" si="12"/>
        <v>1945.0938505675006</v>
      </c>
      <c r="AN14" s="73"/>
      <c r="AO14" s="73">
        <v>100</v>
      </c>
      <c r="AP14" s="80">
        <v>670</v>
      </c>
      <c r="AQ14" s="73"/>
      <c r="AR14" s="73">
        <v>1000</v>
      </c>
      <c r="AS14" s="73"/>
    </row>
    <row r="15" spans="1:70" x14ac:dyDescent="0.2">
      <c r="A15" s="68" t="s">
        <v>113</v>
      </c>
      <c r="B15" s="69">
        <v>93.824755199999998</v>
      </c>
      <c r="C15" s="70">
        <v>42222.927083333336</v>
      </c>
      <c r="D15" s="71">
        <v>164</v>
      </c>
      <c r="E15" s="72">
        <f t="shared" si="0"/>
        <v>5.0998664278241987</v>
      </c>
      <c r="F15" s="73">
        <v>29</v>
      </c>
      <c r="G15" s="61">
        <v>1349</v>
      </c>
      <c r="H15" s="74">
        <f t="shared" si="1"/>
        <v>6734.959482771199</v>
      </c>
      <c r="I15" s="74">
        <f t="shared" si="2"/>
        <v>961.47356668651958</v>
      </c>
      <c r="J15" s="74"/>
      <c r="K15" s="73">
        <v>3.6</v>
      </c>
      <c r="L15" s="61">
        <v>48.8</v>
      </c>
      <c r="M15" s="75">
        <f t="shared" si="3"/>
        <v>21.419337774016551</v>
      </c>
      <c r="N15" s="75">
        <f t="shared" si="4"/>
        <v>13.667706528265782</v>
      </c>
      <c r="P15" s="82">
        <v>0.2</v>
      </c>
      <c r="Q15" s="61">
        <v>12</v>
      </c>
      <c r="R15" s="61">
        <v>340</v>
      </c>
      <c r="S15" s="61">
        <v>150</v>
      </c>
      <c r="U15" s="73">
        <v>0.28000000000000003</v>
      </c>
      <c r="V15" s="73">
        <v>0.67</v>
      </c>
      <c r="W15" s="76">
        <f t="shared" si="5"/>
        <v>4.2147522054809547</v>
      </c>
      <c r="X15" s="77">
        <f t="shared" si="6"/>
        <v>0.61590144417297032</v>
      </c>
      <c r="Z15" s="73">
        <v>3.7</v>
      </c>
      <c r="AA15" s="61">
        <v>230.1</v>
      </c>
      <c r="AB15" s="78">
        <f t="shared" si="7"/>
        <v>110.18076701479407</v>
      </c>
      <c r="AC15" s="77">
        <f t="shared" si="8"/>
        <v>4.2935863103510563</v>
      </c>
      <c r="AE15" s="73">
        <v>25.9</v>
      </c>
      <c r="AF15" s="61">
        <v>134.69999999999999</v>
      </c>
      <c r="AG15" s="79">
        <f t="shared" si="9"/>
        <v>250.90463344911964</v>
      </c>
      <c r="AH15" s="79">
        <f t="shared" si="10"/>
        <v>190.03715488781776</v>
      </c>
      <c r="AJ15" s="73">
        <v>150.1</v>
      </c>
      <c r="AK15" s="73">
        <v>244.4</v>
      </c>
      <c r="AL15" s="79">
        <f t="shared" si="11"/>
        <v>3520.5253587775715</v>
      </c>
      <c r="AM15" s="79">
        <f t="shared" si="12"/>
        <v>1945.0938505675006</v>
      </c>
      <c r="AN15" s="73"/>
      <c r="AO15" s="73">
        <v>234</v>
      </c>
      <c r="AP15" s="80">
        <v>13481</v>
      </c>
      <c r="AQ15" s="73"/>
      <c r="AR15" s="73">
        <v>1000</v>
      </c>
      <c r="AS15" s="73"/>
    </row>
    <row r="16" spans="1:70" x14ac:dyDescent="0.2">
      <c r="A16" s="68" t="s">
        <v>114</v>
      </c>
      <c r="B16" s="69">
        <v>94.24318464000001</v>
      </c>
      <c r="C16" s="70">
        <v>42222.958333333336</v>
      </c>
      <c r="D16" s="81">
        <v>174</v>
      </c>
      <c r="E16" s="72">
        <f t="shared" si="0"/>
        <v>5.1590552992145291</v>
      </c>
      <c r="F16" s="73">
        <v>20</v>
      </c>
      <c r="G16" s="86">
        <v>5530</v>
      </c>
      <c r="H16" s="74">
        <f t="shared" si="1"/>
        <v>7303.6261178058994</v>
      </c>
      <c r="I16" s="74">
        <f t="shared" si="2"/>
        <v>1042.6556345580632</v>
      </c>
      <c r="J16" s="74"/>
      <c r="K16" s="73">
        <v>3.68</v>
      </c>
      <c r="L16" s="61">
        <v>69.5</v>
      </c>
      <c r="M16" s="75">
        <f t="shared" si="3"/>
        <v>22.647781563592179</v>
      </c>
      <c r="N16" s="75">
        <f t="shared" si="4"/>
        <v>14.376756250646705</v>
      </c>
      <c r="P16" s="73">
        <v>0.5</v>
      </c>
      <c r="Q16" s="61">
        <v>14.7</v>
      </c>
      <c r="R16" s="61">
        <v>340</v>
      </c>
      <c r="S16" s="61">
        <v>150</v>
      </c>
      <c r="U16" s="73">
        <v>0.105</v>
      </c>
      <c r="V16" s="73">
        <v>0.60299999999999998</v>
      </c>
      <c r="W16" s="76">
        <f t="shared" si="5"/>
        <v>4.4374011887760352</v>
      </c>
      <c r="X16" s="77">
        <f t="shared" si="6"/>
        <v>0.64395870535306643</v>
      </c>
      <c r="Z16" s="73">
        <v>0.11899999999999999</v>
      </c>
      <c r="AA16" s="61">
        <v>470</v>
      </c>
      <c r="AB16" s="78">
        <f t="shared" si="7"/>
        <v>117.37814264839685</v>
      </c>
      <c r="AC16" s="77">
        <f t="shared" si="8"/>
        <v>4.5740577059326624</v>
      </c>
      <c r="AE16" s="73">
        <v>21.6</v>
      </c>
      <c r="AF16" s="61">
        <v>244</v>
      </c>
      <c r="AG16" s="79">
        <f t="shared" si="9"/>
        <v>264.77999672966553</v>
      </c>
      <c r="AH16" s="79">
        <f t="shared" si="10"/>
        <v>200.54646483806442</v>
      </c>
      <c r="AJ16" s="73">
        <v>158</v>
      </c>
      <c r="AK16" s="73">
        <v>341</v>
      </c>
      <c r="AL16" s="79">
        <f t="shared" si="11"/>
        <v>3590.6241351307076</v>
      </c>
      <c r="AM16" s="79">
        <f t="shared" si="12"/>
        <v>1983.8234959815993</v>
      </c>
      <c r="AN16" s="73"/>
      <c r="AO16" s="73">
        <v>100</v>
      </c>
      <c r="AP16" s="80">
        <v>23200</v>
      </c>
      <c r="AQ16" s="73"/>
      <c r="AR16" s="73">
        <v>1000</v>
      </c>
      <c r="AS16" s="73"/>
    </row>
    <row r="17" spans="1:45" x14ac:dyDescent="0.2">
      <c r="A17" s="68" t="s">
        <v>115</v>
      </c>
      <c r="B17" s="69">
        <v>94.24318464000001</v>
      </c>
      <c r="C17" s="70">
        <v>42223</v>
      </c>
      <c r="D17" s="81">
        <v>185</v>
      </c>
      <c r="E17" s="72">
        <f t="shared" si="0"/>
        <v>5.2203558250783244</v>
      </c>
      <c r="F17" s="73">
        <v>20</v>
      </c>
      <c r="G17" s="86">
        <v>9210</v>
      </c>
      <c r="H17" s="74">
        <f t="shared" si="1"/>
        <v>7943.2461241149649</v>
      </c>
      <c r="I17" s="74">
        <f t="shared" si="2"/>
        <v>1133.9669082729556</v>
      </c>
      <c r="J17" s="74"/>
      <c r="K17" s="73">
        <v>3.87</v>
      </c>
      <c r="L17" s="61">
        <v>278</v>
      </c>
      <c r="M17" s="75">
        <f t="shared" si="3"/>
        <v>23.994370933216857</v>
      </c>
      <c r="N17" s="75">
        <f t="shared" si="4"/>
        <v>15.149901837014887</v>
      </c>
      <c r="P17" s="73">
        <v>0.5</v>
      </c>
      <c r="Q17" s="61">
        <v>72.2</v>
      </c>
      <c r="R17" s="61">
        <v>340</v>
      </c>
      <c r="S17" s="61">
        <v>150</v>
      </c>
      <c r="U17" s="73">
        <v>0.49</v>
      </c>
      <c r="V17" s="73">
        <v>2.35</v>
      </c>
      <c r="W17" s="76">
        <f t="shared" si="5"/>
        <v>4.6803641162214653</v>
      </c>
      <c r="X17" s="77">
        <f t="shared" si="6"/>
        <v>0.67435947453538303</v>
      </c>
      <c r="Z17" s="73">
        <v>0.28899999999999998</v>
      </c>
      <c r="AA17" s="61">
        <v>2000</v>
      </c>
      <c r="AB17" s="78">
        <f t="shared" si="7"/>
        <v>125.30880733993537</v>
      </c>
      <c r="AC17" s="77">
        <f t="shared" si="8"/>
        <v>4.8831043233609321</v>
      </c>
      <c r="AE17" s="73">
        <v>53.8</v>
      </c>
      <c r="AF17" s="61">
        <v>750</v>
      </c>
      <c r="AG17" s="79">
        <f t="shared" si="9"/>
        <v>279.95978794649756</v>
      </c>
      <c r="AH17" s="79">
        <f t="shared" si="10"/>
        <v>212.04375882973869</v>
      </c>
      <c r="AJ17" s="73">
        <v>464</v>
      </c>
      <c r="AK17" s="73">
        <v>998</v>
      </c>
      <c r="AL17" s="79">
        <f t="shared" si="11"/>
        <v>3664.6954915128781</v>
      </c>
      <c r="AM17" s="79">
        <f t="shared" si="12"/>
        <v>2024.7479959125344</v>
      </c>
      <c r="AN17" s="73"/>
      <c r="AO17" s="73">
        <v>100</v>
      </c>
      <c r="AP17" s="80">
        <v>93500</v>
      </c>
      <c r="AQ17" s="73"/>
      <c r="AR17" s="73">
        <v>1000</v>
      </c>
      <c r="AS17" s="73"/>
    </row>
    <row r="18" spans="1:45" x14ac:dyDescent="0.2">
      <c r="A18" s="87" t="s">
        <v>116</v>
      </c>
      <c r="B18" s="69">
        <v>94.24318464000001</v>
      </c>
      <c r="C18" s="88">
        <v>42223.020833333336</v>
      </c>
      <c r="D18" s="89">
        <v>195</v>
      </c>
      <c r="E18" s="72">
        <f t="shared" si="0"/>
        <v>5.2729995585637468</v>
      </c>
      <c r="F18" s="90">
        <v>20</v>
      </c>
      <c r="G18" s="86">
        <v>12300</v>
      </c>
      <c r="H18" s="74">
        <f t="shared" si="1"/>
        <v>8537.0679414960632</v>
      </c>
      <c r="I18" s="74">
        <f t="shared" si="2"/>
        <v>1218.740095430833</v>
      </c>
      <c r="J18" s="74"/>
      <c r="K18" s="90">
        <v>4.32</v>
      </c>
      <c r="L18" s="61">
        <v>395</v>
      </c>
      <c r="M18" s="75">
        <f t="shared" si="3"/>
        <v>25.214524160880011</v>
      </c>
      <c r="N18" s="75">
        <f t="shared" si="4"/>
        <v>15.846966956377962</v>
      </c>
      <c r="P18" s="90">
        <v>0.5</v>
      </c>
      <c r="Q18" s="61">
        <v>87.5</v>
      </c>
      <c r="R18" s="61">
        <v>340</v>
      </c>
      <c r="S18" s="61">
        <v>150</v>
      </c>
      <c r="U18" s="90">
        <v>0.69899999999999995</v>
      </c>
      <c r="V18" s="73">
        <v>2.85</v>
      </c>
      <c r="W18" s="76">
        <f t="shared" si="5"/>
        <v>4.8995763815858258</v>
      </c>
      <c r="X18" s="77">
        <f t="shared" si="6"/>
        <v>0.70160534017609189</v>
      </c>
      <c r="Z18" s="90">
        <v>0.23</v>
      </c>
      <c r="AA18" s="61">
        <v>2620</v>
      </c>
      <c r="AB18" s="78">
        <f t="shared" si="7"/>
        <v>132.52871330864318</v>
      </c>
      <c r="AC18" s="77">
        <f t="shared" si="8"/>
        <v>5.1644536937560703</v>
      </c>
      <c r="AE18" s="90">
        <v>84.8</v>
      </c>
      <c r="AF18" s="61">
        <v>980</v>
      </c>
      <c r="AG18" s="79">
        <f t="shared" si="9"/>
        <v>293.68864912728435</v>
      </c>
      <c r="AH18" s="79">
        <f t="shared" si="10"/>
        <v>222.44210693029558</v>
      </c>
      <c r="AJ18" s="90">
        <v>676</v>
      </c>
      <c r="AK18" s="90">
        <v>1330</v>
      </c>
      <c r="AL18" s="79">
        <f t="shared" si="11"/>
        <v>3729.5249786424934</v>
      </c>
      <c r="AM18" s="79">
        <f t="shared" si="12"/>
        <v>2060.5663536575967</v>
      </c>
      <c r="AN18" s="90"/>
      <c r="AO18" s="90">
        <v>100</v>
      </c>
      <c r="AP18" s="91">
        <v>121000</v>
      </c>
      <c r="AQ18" s="90"/>
      <c r="AR18" s="73">
        <v>1000</v>
      </c>
      <c r="AS18" s="90"/>
    </row>
    <row r="19" spans="1:45" x14ac:dyDescent="0.2">
      <c r="A19" s="87" t="s">
        <v>117</v>
      </c>
      <c r="B19" s="69"/>
      <c r="C19" s="92">
        <v>42223.052084027775</v>
      </c>
      <c r="D19" s="93">
        <v>206</v>
      </c>
      <c r="E19" s="72">
        <f t="shared" si="0"/>
        <v>5.3278761687895813</v>
      </c>
      <c r="F19" s="94">
        <v>70.131892529078101</v>
      </c>
      <c r="G19" s="86">
        <v>28215.265492860577</v>
      </c>
      <c r="H19" s="95">
        <f t="shared" si="1"/>
        <v>9203.3830029484452</v>
      </c>
      <c r="I19" s="95">
        <f t="shared" si="2"/>
        <v>1313.8623185578492</v>
      </c>
      <c r="J19" s="95"/>
      <c r="K19" s="94">
        <v>5.5497359661004095</v>
      </c>
      <c r="L19" s="86">
        <v>651.983937432468</v>
      </c>
      <c r="M19" s="96">
        <f t="shared" si="3"/>
        <v>26.552527110647016</v>
      </c>
      <c r="N19" s="96">
        <f t="shared" si="4"/>
        <v>16.607762162640832</v>
      </c>
      <c r="O19" s="97"/>
      <c r="P19" s="94">
        <v>0.25020407950142498</v>
      </c>
      <c r="Q19" s="86">
        <v>137.320553633727</v>
      </c>
      <c r="R19" s="86">
        <v>340</v>
      </c>
      <c r="S19" s="86">
        <v>150</v>
      </c>
      <c r="T19" s="97"/>
      <c r="U19" s="94">
        <v>1.1000000000000001</v>
      </c>
      <c r="V19" s="97">
        <v>5.0998743572171579</v>
      </c>
      <c r="W19" s="98">
        <f t="shared" si="5"/>
        <v>5.1389916452459472</v>
      </c>
      <c r="X19" s="99">
        <f t="shared" si="6"/>
        <v>0.73117446324244351</v>
      </c>
      <c r="Y19" s="97"/>
      <c r="Z19" s="94">
        <v>1.5309561235726299</v>
      </c>
      <c r="AA19" s="86">
        <v>2915.2099040421895</v>
      </c>
      <c r="AB19" s="100">
        <f t="shared" si="7"/>
        <v>140.47974130318161</v>
      </c>
      <c r="AC19" s="99">
        <f t="shared" si="8"/>
        <v>5.4742938398678174</v>
      </c>
      <c r="AD19" s="97"/>
      <c r="AE19" s="94">
        <v>270.61464336118701</v>
      </c>
      <c r="AF19" s="86">
        <v>1451.1513689298683</v>
      </c>
      <c r="AG19" s="101">
        <f t="shared" si="9"/>
        <v>308.71699361301029</v>
      </c>
      <c r="AH19" s="101">
        <f t="shared" si="10"/>
        <v>233.82469396936889</v>
      </c>
      <c r="AI19" s="97"/>
      <c r="AJ19" s="94">
        <v>746.80505043189601</v>
      </c>
      <c r="AK19" s="94">
        <v>1909.9529455460331</v>
      </c>
      <c r="AL19" s="101">
        <f t="shared" si="11"/>
        <v>3798.3253523298085</v>
      </c>
      <c r="AM19" s="101">
        <f t="shared" si="12"/>
        <v>2098.5786302748602</v>
      </c>
      <c r="AN19" s="94"/>
      <c r="AO19" s="94">
        <v>200</v>
      </c>
      <c r="AP19" s="102">
        <v>181995.51627716128</v>
      </c>
      <c r="AQ19" s="94"/>
      <c r="AR19" s="94">
        <v>1000</v>
      </c>
      <c r="AS19" s="90" t="s">
        <v>118</v>
      </c>
    </row>
    <row r="20" spans="1:45" x14ac:dyDescent="0.2">
      <c r="A20" s="87" t="s">
        <v>119</v>
      </c>
      <c r="B20" s="69">
        <v>93.824755199999998</v>
      </c>
      <c r="C20" s="88">
        <v>42223.208333333336</v>
      </c>
      <c r="D20" s="103">
        <v>172</v>
      </c>
      <c r="E20" s="72">
        <f t="shared" si="0"/>
        <v>5.1474944768134527</v>
      </c>
      <c r="F20" s="104">
        <v>40</v>
      </c>
      <c r="G20" s="86">
        <v>6373</v>
      </c>
      <c r="H20" s="74">
        <f t="shared" si="1"/>
        <v>7188.9017055623453</v>
      </c>
      <c r="I20" s="74">
        <f t="shared" si="2"/>
        <v>1026.2777350164276</v>
      </c>
      <c r="J20" s="74"/>
      <c r="K20" s="104">
        <v>3.6</v>
      </c>
      <c r="L20" s="61">
        <v>198</v>
      </c>
      <c r="M20" s="75">
        <f t="shared" si="3"/>
        <v>22.402426884573721</v>
      </c>
      <c r="N20" s="75">
        <f t="shared" si="4"/>
        <v>14.235431465219248</v>
      </c>
      <c r="P20" s="104">
        <v>0.3</v>
      </c>
      <c r="Q20" s="61">
        <v>40</v>
      </c>
      <c r="R20" s="61">
        <v>340</v>
      </c>
      <c r="S20" s="61">
        <v>150</v>
      </c>
      <c r="U20" s="104">
        <v>0.2</v>
      </c>
      <c r="V20" s="73">
        <v>1.8</v>
      </c>
      <c r="W20" s="76">
        <f t="shared" si="5"/>
        <v>4.3930102985121948</v>
      </c>
      <c r="X20" s="77">
        <f t="shared" si="6"/>
        <v>0.63838026320262609</v>
      </c>
      <c r="Z20" s="104">
        <v>3.7</v>
      </c>
      <c r="AA20" s="61">
        <v>603</v>
      </c>
      <c r="AB20" s="78">
        <f t="shared" si="7"/>
        <v>115.93765643022215</v>
      </c>
      <c r="AC20" s="77">
        <f t="shared" si="8"/>
        <v>4.5179240260339402</v>
      </c>
      <c r="AE20" s="90">
        <v>90</v>
      </c>
      <c r="AF20" s="105">
        <v>479</v>
      </c>
      <c r="AG20" s="79">
        <f t="shared" si="9"/>
        <v>262.01083772465034</v>
      </c>
      <c r="AH20" s="79">
        <f t="shared" si="10"/>
        <v>198.44908189415074</v>
      </c>
      <c r="AJ20" s="90">
        <v>132</v>
      </c>
      <c r="AK20" s="90">
        <v>522</v>
      </c>
      <c r="AL20" s="79">
        <f t="shared" si="11"/>
        <v>3576.8235544028826</v>
      </c>
      <c r="AM20" s="79">
        <f t="shared" si="12"/>
        <v>1976.1986610571664</v>
      </c>
      <c r="AN20" s="90"/>
      <c r="AO20" s="104">
        <v>180</v>
      </c>
      <c r="AP20" s="91">
        <v>50800</v>
      </c>
      <c r="AQ20" s="90"/>
      <c r="AR20" s="73">
        <v>1000</v>
      </c>
      <c r="AS20" s="90"/>
    </row>
    <row r="21" spans="1:45" x14ac:dyDescent="0.2">
      <c r="A21" s="87" t="s">
        <v>120</v>
      </c>
      <c r="B21" s="69">
        <v>94.613333760000003</v>
      </c>
      <c r="C21" s="88">
        <v>42223.347222222219</v>
      </c>
      <c r="D21" s="89">
        <v>168</v>
      </c>
      <c r="E21" s="72">
        <f t="shared" si="0"/>
        <v>5.1239639794032588</v>
      </c>
      <c r="F21" s="104">
        <v>22</v>
      </c>
      <c r="G21" s="86">
        <v>2349</v>
      </c>
      <c r="H21" s="74">
        <f t="shared" si="1"/>
        <v>6960.932121003294</v>
      </c>
      <c r="I21" s="74">
        <f t="shared" si="2"/>
        <v>993.73311019385051</v>
      </c>
      <c r="J21" s="74"/>
      <c r="K21" s="104">
        <v>3.6</v>
      </c>
      <c r="L21" s="61">
        <v>75</v>
      </c>
      <c r="M21" s="75">
        <f t="shared" si="3"/>
        <v>21.911220591597395</v>
      </c>
      <c r="N21" s="75">
        <f t="shared" si="4"/>
        <v>13.952060736445453</v>
      </c>
      <c r="P21" s="104">
        <v>0.3</v>
      </c>
      <c r="Q21" s="61">
        <v>19</v>
      </c>
      <c r="R21" s="61">
        <v>340</v>
      </c>
      <c r="S21" s="61">
        <v>150</v>
      </c>
      <c r="U21" s="104">
        <v>0.2</v>
      </c>
      <c r="V21" s="90">
        <v>1.17</v>
      </c>
      <c r="W21" s="76">
        <f t="shared" si="5"/>
        <v>4.3040219929348638</v>
      </c>
      <c r="X21" s="77">
        <f t="shared" si="6"/>
        <v>0.62717434870560107</v>
      </c>
      <c r="Z21" s="104">
        <v>3.7</v>
      </c>
      <c r="AA21" s="61">
        <v>268.8</v>
      </c>
      <c r="AB21" s="78">
        <f t="shared" si="7"/>
        <v>113.05816528136468</v>
      </c>
      <c r="AC21" s="77">
        <f t="shared" si="8"/>
        <v>4.4057143898834532</v>
      </c>
      <c r="AE21" s="90">
        <v>50</v>
      </c>
      <c r="AF21" s="105">
        <v>245.5</v>
      </c>
      <c r="AG21" s="79">
        <f t="shared" si="9"/>
        <v>256.46372559353534</v>
      </c>
      <c r="AH21" s="79">
        <f t="shared" si="10"/>
        <v>194.24765526942252</v>
      </c>
      <c r="AJ21" s="90">
        <v>132</v>
      </c>
      <c r="AK21" s="90">
        <v>258</v>
      </c>
      <c r="AL21" s="79">
        <f t="shared" si="11"/>
        <v>3548.8979637871312</v>
      </c>
      <c r="AM21" s="79">
        <f t="shared" si="12"/>
        <v>1960.7697437665292</v>
      </c>
      <c r="AN21" s="90"/>
      <c r="AO21" s="104">
        <v>140</v>
      </c>
      <c r="AP21" s="91">
        <v>20017</v>
      </c>
      <c r="AQ21" s="90"/>
      <c r="AR21" s="73">
        <v>1000</v>
      </c>
      <c r="AS21" s="90"/>
    </row>
    <row r="22" spans="1:45" x14ac:dyDescent="0.2">
      <c r="A22" s="87" t="s">
        <v>121</v>
      </c>
      <c r="B22" s="69">
        <v>94.24318464000001</v>
      </c>
      <c r="C22" s="88">
        <v>42223.416666666664</v>
      </c>
      <c r="D22" s="89">
        <v>164</v>
      </c>
      <c r="E22" s="72">
        <f t="shared" si="0"/>
        <v>5.0998664278241987</v>
      </c>
      <c r="F22" s="90">
        <v>20.6</v>
      </c>
      <c r="G22" s="61">
        <v>3000</v>
      </c>
      <c r="H22" s="74">
        <f t="shared" si="1"/>
        <v>6734.959482771199</v>
      </c>
      <c r="I22" s="74">
        <f t="shared" si="2"/>
        <v>961.47356668651958</v>
      </c>
      <c r="J22" s="74"/>
      <c r="K22" s="90">
        <v>3.58</v>
      </c>
      <c r="L22" s="61">
        <v>57</v>
      </c>
      <c r="M22" s="75">
        <f t="shared" si="3"/>
        <v>21.419337774016551</v>
      </c>
      <c r="N22" s="75">
        <f t="shared" si="4"/>
        <v>13.667706528265782</v>
      </c>
      <c r="P22" s="90">
        <v>0.5</v>
      </c>
      <c r="Q22" s="61">
        <v>12.6</v>
      </c>
      <c r="R22" s="61">
        <v>340</v>
      </c>
      <c r="S22" s="61">
        <v>150</v>
      </c>
      <c r="U22" s="90">
        <v>0.19</v>
      </c>
      <c r="V22" s="90">
        <v>1.1200000000000001</v>
      </c>
      <c r="W22" s="76">
        <f t="shared" si="5"/>
        <v>4.2147522054809547</v>
      </c>
      <c r="X22" s="77">
        <f t="shared" si="6"/>
        <v>0.61590144417297032</v>
      </c>
      <c r="Z22" s="90">
        <v>0.82399999999999995</v>
      </c>
      <c r="AA22" s="61">
        <v>192</v>
      </c>
      <c r="AB22" s="78">
        <f t="shared" si="7"/>
        <v>110.18076701479407</v>
      </c>
      <c r="AC22" s="77">
        <f t="shared" si="8"/>
        <v>4.2935863103510563</v>
      </c>
      <c r="AE22" s="90">
        <v>24</v>
      </c>
      <c r="AF22" s="61">
        <v>226</v>
      </c>
      <c r="AG22" s="79">
        <f t="shared" si="9"/>
        <v>250.90463344911964</v>
      </c>
      <c r="AH22" s="79">
        <f t="shared" si="10"/>
        <v>190.03715488781776</v>
      </c>
      <c r="AJ22" s="90">
        <v>131</v>
      </c>
      <c r="AK22" s="90">
        <v>245</v>
      </c>
      <c r="AL22" s="79">
        <f t="shared" si="11"/>
        <v>3520.5253587775715</v>
      </c>
      <c r="AM22" s="79">
        <f t="shared" si="12"/>
        <v>1945.0938505675006</v>
      </c>
      <c r="AN22" s="90"/>
      <c r="AO22" s="90">
        <v>100</v>
      </c>
      <c r="AP22" s="91">
        <v>14300</v>
      </c>
      <c r="AQ22" s="90"/>
      <c r="AR22" s="73">
        <v>1000</v>
      </c>
      <c r="AS22" s="90"/>
    </row>
    <row r="23" spans="1:45" x14ac:dyDescent="0.2">
      <c r="A23" s="87" t="s">
        <v>122</v>
      </c>
      <c r="B23" s="69">
        <v>91.780888320000003</v>
      </c>
      <c r="C23" s="88">
        <v>42223.489583333336</v>
      </c>
      <c r="D23" s="89">
        <v>162</v>
      </c>
      <c r="E23" s="72">
        <f t="shared" si="0"/>
        <v>5.0875963352323836</v>
      </c>
      <c r="F23" s="90">
        <v>18</v>
      </c>
      <c r="G23" s="61">
        <v>1337</v>
      </c>
      <c r="H23" s="74">
        <f t="shared" si="1"/>
        <v>6622.7315263458886</v>
      </c>
      <c r="I23" s="74">
        <f t="shared" si="2"/>
        <v>945.45205774912893</v>
      </c>
      <c r="J23" s="74"/>
      <c r="K23" s="90">
        <v>4</v>
      </c>
      <c r="L23" s="61">
        <v>44.5</v>
      </c>
      <c r="M23" s="75">
        <f t="shared" si="3"/>
        <v>21.173137243452913</v>
      </c>
      <c r="N23" s="75">
        <f t="shared" si="4"/>
        <v>13.525152072215624</v>
      </c>
      <c r="P23" s="82">
        <v>0.5</v>
      </c>
      <c r="Q23" s="61">
        <v>12</v>
      </c>
      <c r="R23" s="61">
        <v>340</v>
      </c>
      <c r="S23" s="61">
        <v>150</v>
      </c>
      <c r="U23" s="90">
        <v>0.39</v>
      </c>
      <c r="V23" s="90">
        <v>0.86</v>
      </c>
      <c r="W23" s="76">
        <f t="shared" si="5"/>
        <v>4.1700093745960745</v>
      </c>
      <c r="X23" s="77">
        <f t="shared" si="6"/>
        <v>0.61023923974365091</v>
      </c>
      <c r="Z23" s="90">
        <v>3.2</v>
      </c>
      <c r="AA23" s="61">
        <v>122.2</v>
      </c>
      <c r="AB23" s="78">
        <f t="shared" si="7"/>
        <v>108.7428987291289</v>
      </c>
      <c r="AC23" s="77">
        <f t="shared" si="8"/>
        <v>4.2375546475238135</v>
      </c>
      <c r="AE23" s="90">
        <v>42.7</v>
      </c>
      <c r="AF23" s="61">
        <v>189.2</v>
      </c>
      <c r="AG23" s="79">
        <f t="shared" si="9"/>
        <v>248.12049579588731</v>
      </c>
      <c r="AH23" s="79">
        <f t="shared" si="10"/>
        <v>187.9284269972122</v>
      </c>
      <c r="AJ23" s="90">
        <v>150.5</v>
      </c>
      <c r="AK23" s="90">
        <v>207</v>
      </c>
      <c r="AL23" s="79">
        <f t="shared" si="11"/>
        <v>3506.1657458069371</v>
      </c>
      <c r="AM23" s="79">
        <f t="shared" si="12"/>
        <v>1937.1601497588797</v>
      </c>
      <c r="AN23" s="90"/>
      <c r="AO23" s="90">
        <v>25</v>
      </c>
      <c r="AP23" s="91">
        <v>10663</v>
      </c>
      <c r="AQ23" s="90"/>
      <c r="AR23" s="73">
        <v>1000</v>
      </c>
      <c r="AS23" s="90"/>
    </row>
    <row r="24" spans="1:45" x14ac:dyDescent="0.2">
      <c r="A24" s="87" t="s">
        <v>123</v>
      </c>
      <c r="B24" s="69">
        <v>93.824755199999998</v>
      </c>
      <c r="C24" s="88">
        <v>42223.607638888891</v>
      </c>
      <c r="D24" s="103">
        <v>160</v>
      </c>
      <c r="E24" s="72">
        <f t="shared" si="0"/>
        <v>5.0751738152338266</v>
      </c>
      <c r="F24" s="90">
        <v>36</v>
      </c>
      <c r="G24" s="61">
        <v>1185</v>
      </c>
      <c r="H24" s="74">
        <f t="shared" si="1"/>
        <v>6511.0143680079482</v>
      </c>
      <c r="I24" s="74">
        <f t="shared" si="2"/>
        <v>929.50346964521566</v>
      </c>
      <c r="J24" s="74"/>
      <c r="K24" s="90">
        <v>4</v>
      </c>
      <c r="L24" s="61">
        <v>39.299999999999997</v>
      </c>
      <c r="M24" s="75">
        <f t="shared" si="3"/>
        <v>20.926760961761374</v>
      </c>
      <c r="N24" s="75">
        <f t="shared" si="4"/>
        <v>13.382341309006371</v>
      </c>
      <c r="P24" s="82">
        <v>0.5</v>
      </c>
      <c r="Q24" s="61">
        <v>13</v>
      </c>
      <c r="R24" s="61">
        <v>340</v>
      </c>
      <c r="S24" s="61">
        <v>150</v>
      </c>
      <c r="U24" s="90">
        <v>0.28999999999999998</v>
      </c>
      <c r="V24" s="90">
        <v>0.7</v>
      </c>
      <c r="W24" s="76">
        <f t="shared" si="5"/>
        <v>4.1251932658902017</v>
      </c>
      <c r="X24" s="77">
        <f t="shared" si="6"/>
        <v>0.60455951679727427</v>
      </c>
      <c r="Z24" s="90">
        <v>3.7</v>
      </c>
      <c r="AA24" s="61">
        <v>102.9</v>
      </c>
      <c r="AB24" s="78">
        <f t="shared" si="7"/>
        <v>107.30560991276973</v>
      </c>
      <c r="AC24" s="77">
        <f t="shared" si="8"/>
        <v>4.181545565783515</v>
      </c>
      <c r="AE24" s="90">
        <v>29</v>
      </c>
      <c r="AF24" s="61">
        <v>160</v>
      </c>
      <c r="AG24" s="79">
        <f t="shared" si="9"/>
        <v>245.33324220810005</v>
      </c>
      <c r="AH24" s="79">
        <f t="shared" si="10"/>
        <v>185.81733907311687</v>
      </c>
      <c r="AJ24" s="90">
        <v>132.69999999999999</v>
      </c>
      <c r="AK24" s="90">
        <v>179.7</v>
      </c>
      <c r="AL24" s="79">
        <f t="shared" si="11"/>
        <v>3491.6874132764215</v>
      </c>
      <c r="AM24" s="79">
        <f t="shared" si="12"/>
        <v>1929.1608562723657</v>
      </c>
      <c r="AN24" s="90"/>
      <c r="AO24" s="90">
        <v>224</v>
      </c>
      <c r="AP24" s="91">
        <v>9707</v>
      </c>
      <c r="AQ24" s="90"/>
      <c r="AR24" s="73">
        <v>1000</v>
      </c>
      <c r="AS24" s="90"/>
    </row>
    <row r="25" spans="1:45" x14ac:dyDescent="0.2">
      <c r="A25" s="87" t="s">
        <v>124</v>
      </c>
      <c r="B25" s="69">
        <v>91.780888320000003</v>
      </c>
      <c r="C25" s="88">
        <v>42223.783333333333</v>
      </c>
      <c r="D25" s="89">
        <v>160</v>
      </c>
      <c r="E25" s="72">
        <f t="shared" si="0"/>
        <v>5.0751738152338266</v>
      </c>
      <c r="F25" s="90">
        <v>17</v>
      </c>
      <c r="G25" s="61">
        <v>865</v>
      </c>
      <c r="H25" s="74">
        <f t="shared" si="1"/>
        <v>6511.0143680079482</v>
      </c>
      <c r="I25" s="74">
        <f t="shared" si="2"/>
        <v>929.50346964521566</v>
      </c>
      <c r="J25" s="74"/>
      <c r="K25" s="90">
        <v>4.7</v>
      </c>
      <c r="L25" s="61">
        <v>29.2</v>
      </c>
      <c r="M25" s="75">
        <f t="shared" si="3"/>
        <v>20.926760961761374</v>
      </c>
      <c r="N25" s="75">
        <f t="shared" si="4"/>
        <v>13.382341309006371</v>
      </c>
      <c r="P25" s="82">
        <v>0.5</v>
      </c>
      <c r="Q25" s="83">
        <v>10</v>
      </c>
      <c r="R25" s="61">
        <v>340</v>
      </c>
      <c r="S25" s="61">
        <v>150</v>
      </c>
      <c r="U25" s="90">
        <v>0.37</v>
      </c>
      <c r="V25" s="90">
        <v>0.53</v>
      </c>
      <c r="W25" s="76">
        <f t="shared" si="5"/>
        <v>4.1251932658902017</v>
      </c>
      <c r="X25" s="77">
        <f t="shared" si="6"/>
        <v>0.60455951679727427</v>
      </c>
      <c r="Z25" s="90">
        <v>3</v>
      </c>
      <c r="AA25" s="61">
        <v>66</v>
      </c>
      <c r="AB25" s="78">
        <f t="shared" si="7"/>
        <v>107.30560991276973</v>
      </c>
      <c r="AC25" s="77">
        <f t="shared" si="8"/>
        <v>4.181545565783515</v>
      </c>
      <c r="AE25" s="90">
        <v>49</v>
      </c>
      <c r="AF25" s="61">
        <v>120.1</v>
      </c>
      <c r="AG25" s="79">
        <f t="shared" si="9"/>
        <v>245.33324220810005</v>
      </c>
      <c r="AH25" s="79">
        <f t="shared" si="10"/>
        <v>185.81733907311687</v>
      </c>
      <c r="AJ25" s="90">
        <v>137.1</v>
      </c>
      <c r="AK25" s="90">
        <v>196.6</v>
      </c>
      <c r="AL25" s="79">
        <f t="shared" si="11"/>
        <v>3491.6874132764215</v>
      </c>
      <c r="AM25" s="79">
        <f t="shared" si="12"/>
        <v>1929.1608562723657</v>
      </c>
      <c r="AN25" s="90"/>
      <c r="AO25" s="90">
        <v>28</v>
      </c>
      <c r="AP25" s="91">
        <v>5651</v>
      </c>
      <c r="AQ25" s="90"/>
      <c r="AR25" s="73">
        <v>1000</v>
      </c>
      <c r="AS25" s="90"/>
    </row>
    <row r="26" spans="1:45" x14ac:dyDescent="0.2">
      <c r="A26" s="87" t="s">
        <v>125</v>
      </c>
      <c r="B26" s="69">
        <v>93.824755199999998</v>
      </c>
      <c r="C26" s="88">
        <v>42223.804166666669</v>
      </c>
      <c r="D26" s="103">
        <v>160</v>
      </c>
      <c r="E26" s="72">
        <f t="shared" si="0"/>
        <v>5.0751738152338266</v>
      </c>
      <c r="F26" s="90">
        <v>19</v>
      </c>
      <c r="G26" s="61">
        <v>757</v>
      </c>
      <c r="H26" s="74">
        <f t="shared" si="1"/>
        <v>6511.0143680079482</v>
      </c>
      <c r="I26" s="74">
        <f t="shared" si="2"/>
        <v>929.50346964521566</v>
      </c>
      <c r="J26" s="74"/>
      <c r="K26" s="90">
        <v>4.8</v>
      </c>
      <c r="L26" s="61">
        <v>26.3</v>
      </c>
      <c r="M26" s="75">
        <f t="shared" si="3"/>
        <v>20.926760961761374</v>
      </c>
      <c r="N26" s="75">
        <f t="shared" si="4"/>
        <v>13.382341309006371</v>
      </c>
      <c r="P26" s="82">
        <v>0.5</v>
      </c>
      <c r="Q26" s="83">
        <v>8</v>
      </c>
      <c r="R26" s="61">
        <v>340</v>
      </c>
      <c r="S26" s="61">
        <v>150</v>
      </c>
      <c r="U26" s="90">
        <v>0.36</v>
      </c>
      <c r="V26" s="90">
        <v>0.6</v>
      </c>
      <c r="W26" s="76">
        <f t="shared" si="5"/>
        <v>4.1251932658902017</v>
      </c>
      <c r="X26" s="77">
        <f t="shared" si="6"/>
        <v>0.60455951679727427</v>
      </c>
      <c r="Z26" s="90">
        <v>3.1</v>
      </c>
      <c r="AA26" s="61">
        <v>55.9</v>
      </c>
      <c r="AB26" s="78">
        <f t="shared" si="7"/>
        <v>107.30560991276973</v>
      </c>
      <c r="AC26" s="77">
        <f t="shared" si="8"/>
        <v>4.181545565783515</v>
      </c>
      <c r="AE26" s="90">
        <v>39.4</v>
      </c>
      <c r="AF26" s="61">
        <v>123.4</v>
      </c>
      <c r="AG26" s="79">
        <f t="shared" si="9"/>
        <v>245.33324220810005</v>
      </c>
      <c r="AH26" s="79">
        <f t="shared" si="10"/>
        <v>185.81733907311687</v>
      </c>
      <c r="AJ26" s="90">
        <v>143.4</v>
      </c>
      <c r="AK26" s="90">
        <v>184.7</v>
      </c>
      <c r="AL26" s="79">
        <f t="shared" si="11"/>
        <v>3491.6874132764215</v>
      </c>
      <c r="AM26" s="79">
        <f t="shared" si="12"/>
        <v>1929.1608562723657</v>
      </c>
      <c r="AN26" s="90"/>
      <c r="AO26" s="90">
        <v>78</v>
      </c>
      <c r="AP26" s="91">
        <v>4988</v>
      </c>
      <c r="AQ26" s="90"/>
      <c r="AR26" s="73">
        <v>1000</v>
      </c>
      <c r="AS26" s="90"/>
    </row>
    <row r="27" spans="1:45" x14ac:dyDescent="0.2">
      <c r="A27" s="87" t="s">
        <v>126</v>
      </c>
      <c r="B27" s="69">
        <v>91.780888320000003</v>
      </c>
      <c r="C27" s="88">
        <v>42224.286805555559</v>
      </c>
      <c r="D27" s="89">
        <v>166</v>
      </c>
      <c r="E27" s="72">
        <f t="shared" si="0"/>
        <v>5.1119877883565437</v>
      </c>
      <c r="F27" s="90">
        <v>42</v>
      </c>
      <c r="G27" s="61">
        <v>930</v>
      </c>
      <c r="H27" s="74">
        <f t="shared" si="1"/>
        <v>6847.6943006859019</v>
      </c>
      <c r="I27" s="74">
        <f t="shared" si="2"/>
        <v>977.56743447406643</v>
      </c>
      <c r="J27" s="74"/>
      <c r="K27" s="90">
        <v>6.4</v>
      </c>
      <c r="L27" s="61">
        <v>32.4</v>
      </c>
      <c r="M27" s="75">
        <f t="shared" si="3"/>
        <v>21.665364819955954</v>
      </c>
      <c r="N27" s="75">
        <f t="shared" si="4"/>
        <v>13.810008254646391</v>
      </c>
      <c r="P27" s="82">
        <v>0.5</v>
      </c>
      <c r="Q27" s="83">
        <v>5</v>
      </c>
      <c r="R27" s="61">
        <v>340</v>
      </c>
      <c r="S27" s="61">
        <v>150</v>
      </c>
      <c r="U27" s="90">
        <v>0.6</v>
      </c>
      <c r="V27" s="90">
        <v>0.63</v>
      </c>
      <c r="W27" s="76">
        <f t="shared" si="5"/>
        <v>4.2594227546722987</v>
      </c>
      <c r="X27" s="77">
        <f t="shared" si="6"/>
        <v>0.6215463946734151</v>
      </c>
      <c r="Z27" s="90">
        <v>3</v>
      </c>
      <c r="AA27" s="61">
        <v>47.7</v>
      </c>
      <c r="AB27" s="78">
        <f t="shared" si="7"/>
        <v>111.61919546009689</v>
      </c>
      <c r="AC27" s="77">
        <f t="shared" si="8"/>
        <v>4.3496398017951883</v>
      </c>
      <c r="AE27" s="90">
        <v>54.6</v>
      </c>
      <c r="AF27" s="61">
        <v>119.1</v>
      </c>
      <c r="AG27" s="79">
        <f t="shared" si="9"/>
        <v>253.68569658890593</v>
      </c>
      <c r="AH27" s="79">
        <f t="shared" si="10"/>
        <v>192.14355411760914</v>
      </c>
      <c r="AJ27" s="90">
        <v>138.80000000000001</v>
      </c>
      <c r="AK27" s="90">
        <v>230</v>
      </c>
      <c r="AL27" s="79">
        <f t="shared" si="11"/>
        <v>3534.7686558574651</v>
      </c>
      <c r="AM27" s="79">
        <f t="shared" si="12"/>
        <v>1952.9632867278813</v>
      </c>
      <c r="AN27" s="90"/>
      <c r="AO27" s="90">
        <v>71</v>
      </c>
      <c r="AP27" s="91">
        <v>3839</v>
      </c>
      <c r="AQ27" s="90"/>
      <c r="AR27" s="73">
        <v>1000</v>
      </c>
      <c r="AS27" s="90"/>
    </row>
    <row r="28" spans="1:45" x14ac:dyDescent="0.2">
      <c r="A28" s="87" t="s">
        <v>127</v>
      </c>
      <c r="B28" s="69">
        <v>93.824755199999998</v>
      </c>
      <c r="C28" s="88">
        <v>42224.317361111112</v>
      </c>
      <c r="D28" s="103">
        <v>172</v>
      </c>
      <c r="E28" s="72">
        <f t="shared" si="0"/>
        <v>5.1474944768134527</v>
      </c>
      <c r="F28" s="90">
        <v>72</v>
      </c>
      <c r="G28" s="61">
        <v>600</v>
      </c>
      <c r="H28" s="74">
        <f t="shared" si="1"/>
        <v>7188.9017055623453</v>
      </c>
      <c r="I28" s="74">
        <f t="shared" si="2"/>
        <v>1026.2777350164276</v>
      </c>
      <c r="J28" s="74"/>
      <c r="K28" s="90">
        <v>2.1</v>
      </c>
      <c r="L28" s="61">
        <v>21.2</v>
      </c>
      <c r="M28" s="75">
        <f t="shared" si="3"/>
        <v>22.402426884573721</v>
      </c>
      <c r="N28" s="75">
        <f t="shared" si="4"/>
        <v>14.235431465219248</v>
      </c>
      <c r="P28" s="82">
        <v>0.5</v>
      </c>
      <c r="Q28" s="83">
        <v>4</v>
      </c>
      <c r="R28" s="61">
        <v>340</v>
      </c>
      <c r="S28" s="61">
        <v>150</v>
      </c>
      <c r="U28" s="90">
        <v>0.41</v>
      </c>
      <c r="V28" s="90">
        <v>0.67</v>
      </c>
      <c r="W28" s="76">
        <f t="shared" si="5"/>
        <v>4.3930102985121948</v>
      </c>
      <c r="X28" s="77">
        <f t="shared" si="6"/>
        <v>0.63838026320262609</v>
      </c>
      <c r="Z28" s="90">
        <v>4.7</v>
      </c>
      <c r="AA28" s="61">
        <v>43</v>
      </c>
      <c r="AB28" s="78">
        <f t="shared" si="7"/>
        <v>115.93765643022215</v>
      </c>
      <c r="AC28" s="77">
        <f t="shared" si="8"/>
        <v>4.5179240260339402</v>
      </c>
      <c r="AE28" s="90">
        <v>43.6</v>
      </c>
      <c r="AF28" s="61">
        <v>102.2</v>
      </c>
      <c r="AG28" s="79">
        <f t="shared" si="9"/>
        <v>262.01083772465034</v>
      </c>
      <c r="AH28" s="79">
        <f t="shared" si="10"/>
        <v>198.44908189415074</v>
      </c>
      <c r="AJ28" s="90">
        <v>151.69999999999999</v>
      </c>
      <c r="AK28" s="90">
        <v>217.3</v>
      </c>
      <c r="AL28" s="79">
        <f t="shared" si="11"/>
        <v>3576.8235544028826</v>
      </c>
      <c r="AM28" s="79">
        <f t="shared" si="12"/>
        <v>1976.1986610571664</v>
      </c>
      <c r="AN28" s="90"/>
      <c r="AO28" s="90">
        <v>184</v>
      </c>
      <c r="AP28" s="91">
        <v>3431</v>
      </c>
      <c r="AQ28" s="90"/>
      <c r="AR28" s="73">
        <v>1000</v>
      </c>
      <c r="AS28" s="90"/>
    </row>
    <row r="29" spans="1:45" x14ac:dyDescent="0.2">
      <c r="A29" s="87" t="s">
        <v>128</v>
      </c>
      <c r="B29" s="69">
        <v>92.376345600000008</v>
      </c>
      <c r="C29" s="88">
        <v>42224.465277777781</v>
      </c>
      <c r="D29" s="89">
        <v>162</v>
      </c>
      <c r="E29" s="72">
        <f t="shared" si="0"/>
        <v>5.0875963352323836</v>
      </c>
      <c r="F29" s="90">
        <v>20</v>
      </c>
      <c r="G29" s="61">
        <v>803</v>
      </c>
      <c r="H29" s="74">
        <f t="shared" si="1"/>
        <v>6622.7315263458886</v>
      </c>
      <c r="I29" s="74">
        <f t="shared" si="2"/>
        <v>945.45205774912893</v>
      </c>
      <c r="J29" s="74"/>
      <c r="K29" s="90">
        <v>1.93</v>
      </c>
      <c r="L29" s="61">
        <v>15.8</v>
      </c>
      <c r="M29" s="75">
        <f t="shared" si="3"/>
        <v>21.173137243452913</v>
      </c>
      <c r="N29" s="75">
        <f t="shared" si="4"/>
        <v>13.525152072215624</v>
      </c>
      <c r="P29" s="90">
        <v>0.5</v>
      </c>
      <c r="Q29" s="61">
        <v>2.5</v>
      </c>
      <c r="R29" s="61">
        <v>340</v>
      </c>
      <c r="S29" s="61">
        <v>150</v>
      </c>
      <c r="U29" s="90">
        <v>0.23200000000000001</v>
      </c>
      <c r="V29" s="90">
        <v>0.5</v>
      </c>
      <c r="W29" s="76">
        <f t="shared" si="5"/>
        <v>4.1700093745960745</v>
      </c>
      <c r="X29" s="77">
        <f t="shared" si="6"/>
        <v>0.61023923974365091</v>
      </c>
      <c r="Z29" s="90">
        <v>0.1</v>
      </c>
      <c r="AA29" s="61">
        <v>37.6</v>
      </c>
      <c r="AB29" s="78">
        <f t="shared" si="7"/>
        <v>108.7428987291289</v>
      </c>
      <c r="AC29" s="77">
        <f t="shared" si="8"/>
        <v>4.2375546475238135</v>
      </c>
      <c r="AE29" s="90">
        <v>66</v>
      </c>
      <c r="AF29" s="61">
        <v>124</v>
      </c>
      <c r="AG29" s="79">
        <f t="shared" si="9"/>
        <v>248.12049579588731</v>
      </c>
      <c r="AH29" s="79">
        <f t="shared" si="10"/>
        <v>187.9284269972122</v>
      </c>
      <c r="AJ29" s="90">
        <v>146</v>
      </c>
      <c r="AK29" s="90">
        <v>186</v>
      </c>
      <c r="AL29" s="79">
        <f t="shared" si="11"/>
        <v>3506.1657458069371</v>
      </c>
      <c r="AM29" s="79">
        <f t="shared" si="12"/>
        <v>1937.1601497588797</v>
      </c>
      <c r="AN29" s="90"/>
      <c r="AO29" s="90">
        <v>100</v>
      </c>
      <c r="AP29" s="91">
        <v>2920</v>
      </c>
      <c r="AQ29" s="90"/>
      <c r="AR29" s="73">
        <v>1000</v>
      </c>
      <c r="AS29" s="90"/>
    </row>
    <row r="30" spans="1:45" x14ac:dyDescent="0.2">
      <c r="A30" s="68" t="s">
        <v>129</v>
      </c>
      <c r="B30" s="69">
        <v>93.824755199999998</v>
      </c>
      <c r="C30" s="88">
        <v>42224.822916666664</v>
      </c>
      <c r="D30" s="103">
        <v>152</v>
      </c>
      <c r="E30" s="72">
        <f t="shared" si="0"/>
        <v>5.0238805208462765</v>
      </c>
      <c r="F30" s="90">
        <v>53</v>
      </c>
      <c r="G30" s="61">
        <v>627</v>
      </c>
      <c r="H30" s="74">
        <f t="shared" si="1"/>
        <v>6069.3353061160051</v>
      </c>
      <c r="I30" s="74">
        <f t="shared" si="2"/>
        <v>866.44997332436265</v>
      </c>
      <c r="J30" s="74"/>
      <c r="K30" s="90">
        <v>3</v>
      </c>
      <c r="L30" s="61">
        <v>33.5</v>
      </c>
      <c r="M30" s="75">
        <f t="shared" si="3"/>
        <v>19.939450903981413</v>
      </c>
      <c r="N30" s="75">
        <f t="shared" si="4"/>
        <v>12.808460191621846</v>
      </c>
      <c r="P30" s="82">
        <v>0.2</v>
      </c>
      <c r="Q30" s="83">
        <v>2.5</v>
      </c>
      <c r="R30" s="61">
        <v>340</v>
      </c>
      <c r="S30" s="61">
        <v>150</v>
      </c>
      <c r="U30" s="90">
        <v>0.28000000000000003</v>
      </c>
      <c r="V30" s="90">
        <v>0.57999999999999996</v>
      </c>
      <c r="W30" s="76">
        <f t="shared" si="5"/>
        <v>3.9451751858102893</v>
      </c>
      <c r="X30" s="77">
        <f t="shared" si="6"/>
        <v>0.5816598819871861</v>
      </c>
      <c r="Z30" s="90">
        <v>0.1</v>
      </c>
      <c r="AA30" s="61">
        <v>39.6</v>
      </c>
      <c r="AB30" s="78">
        <f t="shared" si="7"/>
        <v>101.56265512973908</v>
      </c>
      <c r="AC30" s="77">
        <f t="shared" si="8"/>
        <v>3.9577508627200055</v>
      </c>
      <c r="AE30" s="90">
        <v>45.3</v>
      </c>
      <c r="AF30" s="61">
        <v>113.4</v>
      </c>
      <c r="AG30" s="79">
        <f t="shared" si="9"/>
        <v>234.15220127340081</v>
      </c>
      <c r="AH30" s="79">
        <f t="shared" si="10"/>
        <v>177.34873018891582</v>
      </c>
      <c r="AJ30" s="90">
        <v>130.9</v>
      </c>
      <c r="AK30" s="90">
        <v>183.3</v>
      </c>
      <c r="AL30" s="79">
        <f t="shared" si="11"/>
        <v>3432.5359173591137</v>
      </c>
      <c r="AM30" s="79">
        <f t="shared" si="12"/>
        <v>1896.4795944618879</v>
      </c>
      <c r="AN30" s="90"/>
      <c r="AO30" s="90">
        <v>152</v>
      </c>
      <c r="AP30" s="91">
        <v>3285</v>
      </c>
      <c r="AQ30" s="90"/>
      <c r="AR30" s="73">
        <v>1000</v>
      </c>
      <c r="AS30" s="90"/>
    </row>
    <row r="31" spans="1:45" x14ac:dyDescent="0.2">
      <c r="A31" s="68" t="s">
        <v>130</v>
      </c>
      <c r="B31" s="69">
        <v>91.780888320000003</v>
      </c>
      <c r="C31" s="88">
        <v>42224.844444444447</v>
      </c>
      <c r="D31" s="89">
        <v>164</v>
      </c>
      <c r="E31" s="72">
        <f t="shared" si="0"/>
        <v>5.0998664278241987</v>
      </c>
      <c r="F31" s="90">
        <v>32</v>
      </c>
      <c r="G31" s="61">
        <v>620</v>
      </c>
      <c r="H31" s="74">
        <f t="shared" si="1"/>
        <v>6734.959482771199</v>
      </c>
      <c r="I31" s="74">
        <f t="shared" si="2"/>
        <v>961.47356668651958</v>
      </c>
      <c r="J31" s="74"/>
      <c r="K31" s="90">
        <v>3.6</v>
      </c>
      <c r="L31" s="61">
        <v>16.600000000000001</v>
      </c>
      <c r="M31" s="75">
        <f t="shared" si="3"/>
        <v>21.419337774016551</v>
      </c>
      <c r="N31" s="75">
        <f t="shared" si="4"/>
        <v>13.667706528265782</v>
      </c>
      <c r="P31" s="82">
        <v>0.16</v>
      </c>
      <c r="Q31" s="61">
        <v>2.5</v>
      </c>
      <c r="R31" s="61">
        <v>340</v>
      </c>
      <c r="S31" s="61">
        <v>150</v>
      </c>
      <c r="U31" s="90">
        <v>0.46</v>
      </c>
      <c r="V31" s="90">
        <v>0.62</v>
      </c>
      <c r="W31" s="76">
        <f t="shared" si="5"/>
        <v>4.2147522054809547</v>
      </c>
      <c r="X31" s="77">
        <f t="shared" si="6"/>
        <v>0.61590144417297032</v>
      </c>
      <c r="Z31" s="90">
        <v>0.1</v>
      </c>
      <c r="AA31" s="61">
        <v>43.4</v>
      </c>
      <c r="AB31" s="78">
        <f t="shared" si="7"/>
        <v>110.18076701479407</v>
      </c>
      <c r="AC31" s="77">
        <f t="shared" si="8"/>
        <v>4.2935863103510563</v>
      </c>
      <c r="AE31" s="90">
        <v>57.8</v>
      </c>
      <c r="AF31" s="61">
        <v>110.8</v>
      </c>
      <c r="AG31" s="79">
        <f t="shared" si="9"/>
        <v>250.90463344911964</v>
      </c>
      <c r="AH31" s="79">
        <f t="shared" si="10"/>
        <v>190.03715488781776</v>
      </c>
      <c r="AJ31" s="90">
        <v>128.80000000000001</v>
      </c>
      <c r="AK31" s="90">
        <v>163.9</v>
      </c>
      <c r="AL31" s="79">
        <f t="shared" si="11"/>
        <v>3520.5253587775715</v>
      </c>
      <c r="AM31" s="79">
        <f t="shared" si="12"/>
        <v>1945.0938505675006</v>
      </c>
      <c r="AN31" s="90"/>
      <c r="AO31" s="90">
        <v>106</v>
      </c>
      <c r="AP31" s="91">
        <v>3352</v>
      </c>
      <c r="AQ31" s="90"/>
      <c r="AR31" s="73">
        <v>1000</v>
      </c>
      <c r="AS31" s="90"/>
    </row>
    <row r="32" spans="1:45" x14ac:dyDescent="0.2">
      <c r="A32" s="68" t="s">
        <v>131</v>
      </c>
      <c r="B32" s="69">
        <v>94.24318464000001</v>
      </c>
      <c r="C32" s="88">
        <v>42225.166666666664</v>
      </c>
      <c r="D32" s="89">
        <v>167</v>
      </c>
      <c r="E32" s="72">
        <f t="shared" si="0"/>
        <v>5.1179938124167554</v>
      </c>
      <c r="F32" s="104">
        <v>36</v>
      </c>
      <c r="G32" s="61">
        <v>100</v>
      </c>
      <c r="H32" s="74">
        <f t="shared" si="1"/>
        <v>6904.2505737766469</v>
      </c>
      <c r="I32" s="74">
        <f t="shared" si="2"/>
        <v>985.6413303521573</v>
      </c>
      <c r="J32" s="74"/>
      <c r="K32" s="104">
        <v>4</v>
      </c>
      <c r="L32" s="83">
        <v>3.4</v>
      </c>
      <c r="M32" s="75">
        <f t="shared" si="3"/>
        <v>21.788313979056383</v>
      </c>
      <c r="N32" s="75">
        <f t="shared" si="4"/>
        <v>13.881065436814339</v>
      </c>
      <c r="P32" s="90">
        <v>0.2</v>
      </c>
      <c r="Q32" s="61">
        <v>0.37</v>
      </c>
      <c r="R32" s="61">
        <v>340</v>
      </c>
      <c r="S32" s="61">
        <v>150</v>
      </c>
      <c r="U32" s="90">
        <v>0.4</v>
      </c>
      <c r="V32" s="90">
        <v>0.05</v>
      </c>
      <c r="W32" s="76">
        <f t="shared" si="5"/>
        <v>4.281731227961596</v>
      </c>
      <c r="X32" s="77">
        <f t="shared" si="6"/>
        <v>0.62436248042757325</v>
      </c>
      <c r="Z32" s="90">
        <v>0.1</v>
      </c>
      <c r="AA32" s="61">
        <v>3.6</v>
      </c>
      <c r="AB32" s="78">
        <f t="shared" si="7"/>
        <v>112.33861385271145</v>
      </c>
      <c r="AC32" s="77">
        <f t="shared" si="8"/>
        <v>4.3776745037276035</v>
      </c>
      <c r="AE32" s="90">
        <v>56</v>
      </c>
      <c r="AF32" s="61">
        <v>25</v>
      </c>
      <c r="AG32" s="79">
        <f t="shared" si="9"/>
        <v>255.07508787414577</v>
      </c>
      <c r="AH32" s="79">
        <f t="shared" si="10"/>
        <v>193.19589007188497</v>
      </c>
      <c r="AJ32" s="90">
        <v>130</v>
      </c>
      <c r="AK32" s="90">
        <v>54</v>
      </c>
      <c r="AL32" s="79">
        <f t="shared" si="11"/>
        <v>3541.8474159570633</v>
      </c>
      <c r="AM32" s="79">
        <f t="shared" si="12"/>
        <v>1956.8743089010504</v>
      </c>
      <c r="AN32" s="90"/>
      <c r="AO32" s="104">
        <v>105</v>
      </c>
      <c r="AP32" s="91">
        <v>250</v>
      </c>
      <c r="AQ32" s="90"/>
      <c r="AR32" s="73">
        <v>1000</v>
      </c>
      <c r="AS32" s="90"/>
    </row>
    <row r="33" spans="1:45" x14ac:dyDescent="0.2">
      <c r="A33" s="68" t="s">
        <v>132</v>
      </c>
      <c r="B33" s="69">
        <v>91.780888320000003</v>
      </c>
      <c r="C33" s="88">
        <v>42225.311805555553</v>
      </c>
      <c r="D33" s="89">
        <v>170</v>
      </c>
      <c r="E33" s="72">
        <f t="shared" si="0"/>
        <v>5.1357984370502621</v>
      </c>
      <c r="F33" s="90">
        <v>48</v>
      </c>
      <c r="G33" s="61">
        <v>538</v>
      </c>
      <c r="H33" s="74">
        <f t="shared" si="1"/>
        <v>7074.6691597150248</v>
      </c>
      <c r="I33" s="74">
        <f t="shared" si="2"/>
        <v>1009.9700536460399</v>
      </c>
      <c r="J33" s="74"/>
      <c r="K33" s="90">
        <v>4.2</v>
      </c>
      <c r="L33" s="61">
        <v>16</v>
      </c>
      <c r="M33" s="75">
        <f t="shared" si="3"/>
        <v>22.156907245134228</v>
      </c>
      <c r="N33" s="75">
        <f t="shared" si="4"/>
        <v>14.093867369806851</v>
      </c>
      <c r="P33" s="90">
        <v>0.2</v>
      </c>
      <c r="Q33" s="61">
        <v>0.37</v>
      </c>
      <c r="R33" s="61">
        <v>340</v>
      </c>
      <c r="S33" s="61">
        <v>150</v>
      </c>
      <c r="U33" s="90">
        <v>0.39</v>
      </c>
      <c r="V33" s="90">
        <v>1.75</v>
      </c>
      <c r="W33" s="76">
        <f t="shared" si="5"/>
        <v>4.3485508666104584</v>
      </c>
      <c r="X33" s="77">
        <f t="shared" si="6"/>
        <v>0.63278555687698834</v>
      </c>
      <c r="Z33" s="90">
        <v>0.1</v>
      </c>
      <c r="AA33" s="61">
        <v>33.6</v>
      </c>
      <c r="AB33" s="78">
        <f t="shared" si="7"/>
        <v>114.49765820128675</v>
      </c>
      <c r="AC33" s="77">
        <f t="shared" si="8"/>
        <v>4.4618093623752939</v>
      </c>
      <c r="AE33" s="90">
        <v>55.8</v>
      </c>
      <c r="AF33" s="61">
        <v>113.1</v>
      </c>
      <c r="AG33" s="79">
        <f t="shared" si="9"/>
        <v>259.23875983683007</v>
      </c>
      <c r="AH33" s="79">
        <f t="shared" si="10"/>
        <v>196.34948816530226</v>
      </c>
      <c r="AJ33" s="90">
        <v>153.6</v>
      </c>
      <c r="AK33" s="90">
        <v>172.3</v>
      </c>
      <c r="AL33" s="79">
        <f t="shared" si="11"/>
        <v>3562.915535723655</v>
      </c>
      <c r="AM33" s="79">
        <f t="shared" si="12"/>
        <v>1968.514466555032</v>
      </c>
      <c r="AN33" s="90"/>
      <c r="AO33" s="90">
        <v>100</v>
      </c>
      <c r="AP33" s="91">
        <v>2550</v>
      </c>
      <c r="AQ33" s="90"/>
      <c r="AR33" s="73">
        <v>1000</v>
      </c>
      <c r="AS33" s="90"/>
    </row>
    <row r="34" spans="1:45" x14ac:dyDescent="0.2">
      <c r="A34" s="68" t="s">
        <v>133</v>
      </c>
      <c r="B34" s="69">
        <v>93.824755199999998</v>
      </c>
      <c r="C34" s="88">
        <v>42225.334027777775</v>
      </c>
      <c r="D34" s="103">
        <v>172</v>
      </c>
      <c r="E34" s="72">
        <f t="shared" si="0"/>
        <v>5.1474944768134527</v>
      </c>
      <c r="F34" s="90">
        <v>53</v>
      </c>
      <c r="G34" s="61">
        <v>598</v>
      </c>
      <c r="H34" s="74">
        <f t="shared" si="1"/>
        <v>7188.9017055623453</v>
      </c>
      <c r="I34" s="74">
        <f t="shared" si="2"/>
        <v>1026.2777350164276</v>
      </c>
      <c r="J34" s="74"/>
      <c r="K34" s="104">
        <v>2</v>
      </c>
      <c r="L34" s="61">
        <v>21.7</v>
      </c>
      <c r="M34" s="75">
        <f t="shared" si="3"/>
        <v>22.402426884573721</v>
      </c>
      <c r="N34" s="75">
        <f t="shared" si="4"/>
        <v>14.235431465219248</v>
      </c>
      <c r="P34" s="90">
        <v>0.2</v>
      </c>
      <c r="Q34" s="61">
        <v>0.37</v>
      </c>
      <c r="R34" s="61">
        <v>340</v>
      </c>
      <c r="S34" s="61">
        <v>150</v>
      </c>
      <c r="U34" s="90">
        <v>0.32</v>
      </c>
      <c r="V34" s="90">
        <v>0.6</v>
      </c>
      <c r="W34" s="76">
        <f t="shared" si="5"/>
        <v>4.3930102985121948</v>
      </c>
      <c r="X34" s="77">
        <f t="shared" si="6"/>
        <v>0.63838026320262609</v>
      </c>
      <c r="Z34" s="90">
        <v>0.1</v>
      </c>
      <c r="AA34" s="61">
        <v>29.6</v>
      </c>
      <c r="AB34" s="78">
        <f t="shared" si="7"/>
        <v>115.93765643022215</v>
      </c>
      <c r="AC34" s="77">
        <f t="shared" si="8"/>
        <v>4.5179240260339402</v>
      </c>
      <c r="AE34" s="90">
        <v>54.9</v>
      </c>
      <c r="AF34" s="61">
        <v>98.8</v>
      </c>
      <c r="AG34" s="79">
        <f t="shared" si="9"/>
        <v>262.01083772465034</v>
      </c>
      <c r="AH34" s="79">
        <f t="shared" si="10"/>
        <v>198.44908189415074</v>
      </c>
      <c r="AJ34" s="90">
        <v>157.1</v>
      </c>
      <c r="AK34" s="90">
        <v>220.2</v>
      </c>
      <c r="AL34" s="79">
        <f t="shared" si="11"/>
        <v>3576.8235544028826</v>
      </c>
      <c r="AM34" s="79">
        <f t="shared" si="12"/>
        <v>1976.1986610571664</v>
      </c>
      <c r="AN34" s="90"/>
      <c r="AO34" s="90">
        <v>439</v>
      </c>
      <c r="AP34" s="91">
        <v>2538</v>
      </c>
      <c r="AQ34" s="90"/>
      <c r="AR34" s="73">
        <v>1000</v>
      </c>
      <c r="AS34" s="90"/>
    </row>
    <row r="35" spans="1:45" x14ac:dyDescent="0.2">
      <c r="A35" s="68" t="s">
        <v>134</v>
      </c>
      <c r="B35" s="69">
        <v>94.24318464000001</v>
      </c>
      <c r="C35" s="88">
        <v>42225.5</v>
      </c>
      <c r="D35" s="89">
        <v>167</v>
      </c>
      <c r="E35" s="72">
        <f t="shared" si="0"/>
        <v>5.1179938124167554</v>
      </c>
      <c r="F35" s="104">
        <v>45</v>
      </c>
      <c r="G35" s="61">
        <v>270</v>
      </c>
      <c r="H35" s="74">
        <f t="shared" si="1"/>
        <v>6904.2505737766469</v>
      </c>
      <c r="I35" s="74">
        <f t="shared" si="2"/>
        <v>985.6413303521573</v>
      </c>
      <c r="J35" s="74"/>
      <c r="K35" s="90">
        <v>2</v>
      </c>
      <c r="L35" s="61">
        <v>6.4</v>
      </c>
      <c r="M35" s="75">
        <f t="shared" si="3"/>
        <v>21.788313979056383</v>
      </c>
      <c r="N35" s="75">
        <f t="shared" si="4"/>
        <v>13.881065436814339</v>
      </c>
      <c r="P35" s="90">
        <v>0.2</v>
      </c>
      <c r="Q35" s="61">
        <v>0.64</v>
      </c>
      <c r="R35" s="61">
        <v>340</v>
      </c>
      <c r="S35" s="61">
        <v>150</v>
      </c>
      <c r="U35" s="90">
        <v>0.1</v>
      </c>
      <c r="V35" s="90">
        <v>0.13</v>
      </c>
      <c r="W35" s="76">
        <f t="shared" si="5"/>
        <v>4.281731227961596</v>
      </c>
      <c r="X35" s="77">
        <f t="shared" si="6"/>
        <v>0.62436248042757325</v>
      </c>
      <c r="Z35" s="90">
        <v>0.1</v>
      </c>
      <c r="AA35" s="61">
        <v>11</v>
      </c>
      <c r="AB35" s="78">
        <f t="shared" si="7"/>
        <v>112.33861385271145</v>
      </c>
      <c r="AC35" s="77">
        <f t="shared" si="8"/>
        <v>4.3776745037276035</v>
      </c>
      <c r="AE35" s="90">
        <v>30</v>
      </c>
      <c r="AF35" s="61">
        <v>48</v>
      </c>
      <c r="AG35" s="79">
        <f t="shared" si="9"/>
        <v>255.07508787414577</v>
      </c>
      <c r="AH35" s="79">
        <f t="shared" si="10"/>
        <v>193.19589007188497</v>
      </c>
      <c r="AJ35" s="90">
        <v>125</v>
      </c>
      <c r="AK35" s="90">
        <v>93</v>
      </c>
      <c r="AL35" s="79">
        <f t="shared" si="11"/>
        <v>3541.8474159570633</v>
      </c>
      <c r="AM35" s="79">
        <f t="shared" si="12"/>
        <v>1956.8743089010504</v>
      </c>
      <c r="AN35" s="90"/>
      <c r="AO35" s="82">
        <v>100</v>
      </c>
      <c r="AP35" s="91">
        <v>800</v>
      </c>
      <c r="AQ35" s="90"/>
      <c r="AR35" s="73">
        <v>1000</v>
      </c>
      <c r="AS35" s="90"/>
    </row>
    <row r="36" spans="1:45" x14ac:dyDescent="0.2">
      <c r="A36" s="68" t="s">
        <v>135</v>
      </c>
      <c r="B36" s="69">
        <v>96.480172800000005</v>
      </c>
      <c r="C36" s="88">
        <v>42225.517361111109</v>
      </c>
      <c r="D36" s="89">
        <v>162</v>
      </c>
      <c r="E36" s="72">
        <f t="shared" si="0"/>
        <v>5.0875963352323836</v>
      </c>
      <c r="F36" s="90">
        <v>41.6</v>
      </c>
      <c r="G36" s="61">
        <v>526</v>
      </c>
      <c r="H36" s="74">
        <f t="shared" si="1"/>
        <v>6622.7315263458886</v>
      </c>
      <c r="I36" s="74">
        <f t="shared" si="2"/>
        <v>945.45205774912893</v>
      </c>
      <c r="J36" s="74"/>
      <c r="K36" s="90">
        <v>1.97</v>
      </c>
      <c r="L36" s="61">
        <v>9.5399999999999991</v>
      </c>
      <c r="M36" s="75">
        <f t="shared" si="3"/>
        <v>21.173137243452913</v>
      </c>
      <c r="N36" s="75">
        <f t="shared" si="4"/>
        <v>13.525152072215624</v>
      </c>
      <c r="P36" s="90">
        <v>0.5</v>
      </c>
      <c r="Q36" s="61">
        <v>2.5</v>
      </c>
      <c r="R36" s="61">
        <v>340</v>
      </c>
      <c r="S36" s="61">
        <v>150</v>
      </c>
      <c r="U36" s="90">
        <v>0.11600000000000001</v>
      </c>
      <c r="V36" s="90">
        <v>0.5</v>
      </c>
      <c r="W36" s="76">
        <f t="shared" si="5"/>
        <v>4.1700093745960745</v>
      </c>
      <c r="X36" s="77">
        <f t="shared" si="6"/>
        <v>0.61023923974365091</v>
      </c>
      <c r="Z36" s="90">
        <v>0.1</v>
      </c>
      <c r="AA36" s="61">
        <v>20.399999999999999</v>
      </c>
      <c r="AB36" s="78">
        <f t="shared" si="7"/>
        <v>108.7428987291289</v>
      </c>
      <c r="AC36" s="77">
        <f t="shared" si="8"/>
        <v>4.2375546475238135</v>
      </c>
      <c r="AE36" s="90">
        <v>25.6</v>
      </c>
      <c r="AF36" s="61">
        <v>78.2</v>
      </c>
      <c r="AG36" s="79">
        <f t="shared" si="9"/>
        <v>248.12049579588731</v>
      </c>
      <c r="AH36" s="79">
        <f t="shared" si="10"/>
        <v>187.9284269972122</v>
      </c>
      <c r="AJ36" s="90">
        <v>119</v>
      </c>
      <c r="AK36" s="90">
        <v>140</v>
      </c>
      <c r="AL36" s="79">
        <f t="shared" si="11"/>
        <v>3506.1657458069371</v>
      </c>
      <c r="AM36" s="79">
        <f t="shared" si="12"/>
        <v>1937.1601497588797</v>
      </c>
      <c r="AN36" s="90"/>
      <c r="AO36" s="90">
        <v>100</v>
      </c>
      <c r="AP36" s="91">
        <v>1540</v>
      </c>
      <c r="AQ36" s="90"/>
      <c r="AR36" s="73">
        <v>1000</v>
      </c>
      <c r="AS36" s="90"/>
    </row>
    <row r="37" spans="1:45" x14ac:dyDescent="0.2">
      <c r="A37" s="68" t="s">
        <v>136</v>
      </c>
      <c r="B37" s="69">
        <v>92.376345600000008</v>
      </c>
      <c r="C37" s="106">
        <v>42225.53125</v>
      </c>
      <c r="D37" s="107">
        <v>162</v>
      </c>
      <c r="E37" s="72">
        <f t="shared" si="0"/>
        <v>5.0875963352323836</v>
      </c>
      <c r="F37" s="90">
        <v>27.1</v>
      </c>
      <c r="G37" s="61">
        <v>603</v>
      </c>
      <c r="H37" s="74">
        <f t="shared" si="1"/>
        <v>6622.7315263458886</v>
      </c>
      <c r="I37" s="74">
        <f t="shared" si="2"/>
        <v>945.45205774912893</v>
      </c>
      <c r="J37" s="74"/>
      <c r="K37" s="90">
        <v>1.99</v>
      </c>
      <c r="L37" s="61">
        <v>11.7</v>
      </c>
      <c r="M37" s="75">
        <f t="shared" si="3"/>
        <v>21.173137243452913</v>
      </c>
      <c r="N37" s="75">
        <f t="shared" si="4"/>
        <v>13.525152072215624</v>
      </c>
      <c r="P37" s="90">
        <v>0.5</v>
      </c>
      <c r="Q37" s="61">
        <v>2.5</v>
      </c>
      <c r="R37" s="61">
        <v>340</v>
      </c>
      <c r="S37" s="61">
        <v>150</v>
      </c>
      <c r="U37" s="90">
        <v>0.26100000000000001</v>
      </c>
      <c r="V37" s="90">
        <v>0.5</v>
      </c>
      <c r="W37" s="76">
        <f t="shared" si="5"/>
        <v>4.1700093745960745</v>
      </c>
      <c r="X37" s="77">
        <f t="shared" si="6"/>
        <v>0.61023923974365091</v>
      </c>
      <c r="Z37" s="90">
        <v>0.1</v>
      </c>
      <c r="AA37" s="61">
        <v>22.3</v>
      </c>
      <c r="AB37" s="78">
        <f t="shared" si="7"/>
        <v>108.7428987291289</v>
      </c>
      <c r="AC37" s="77">
        <f t="shared" si="8"/>
        <v>4.2375546475238135</v>
      </c>
      <c r="AE37" s="90">
        <v>51.7</v>
      </c>
      <c r="AF37" s="61">
        <v>99.9</v>
      </c>
      <c r="AG37" s="79">
        <f t="shared" si="9"/>
        <v>248.12049579588731</v>
      </c>
      <c r="AH37" s="79">
        <f t="shared" si="10"/>
        <v>187.9284269972122</v>
      </c>
      <c r="AJ37" s="90">
        <v>141</v>
      </c>
      <c r="AK37" s="90">
        <v>164</v>
      </c>
      <c r="AL37" s="79">
        <f t="shared" si="11"/>
        <v>3506.1657458069371</v>
      </c>
      <c r="AM37" s="79">
        <f t="shared" si="12"/>
        <v>1937.1601497588797</v>
      </c>
      <c r="AN37" s="90"/>
      <c r="AO37" s="90">
        <v>100</v>
      </c>
      <c r="AP37" s="91">
        <v>1810</v>
      </c>
      <c r="AQ37" s="90"/>
      <c r="AR37" s="73">
        <v>1000</v>
      </c>
      <c r="AS37" s="90"/>
    </row>
    <row r="38" spans="1:45" x14ac:dyDescent="0.2">
      <c r="A38" s="68" t="s">
        <v>137</v>
      </c>
      <c r="B38" s="69">
        <v>92.376345600000008</v>
      </c>
      <c r="C38" s="85">
        <v>42225.583333333336</v>
      </c>
      <c r="D38" s="108">
        <v>166</v>
      </c>
      <c r="E38" s="72">
        <f t="shared" si="0"/>
        <v>5.1119877883565437</v>
      </c>
      <c r="F38" s="90">
        <v>32.9</v>
      </c>
      <c r="G38" s="61">
        <v>469</v>
      </c>
      <c r="H38" s="74">
        <f t="shared" si="1"/>
        <v>6847.6943006859019</v>
      </c>
      <c r="I38" s="74">
        <f t="shared" si="2"/>
        <v>977.56743447406643</v>
      </c>
      <c r="J38" s="74"/>
      <c r="K38" s="90">
        <v>1.96</v>
      </c>
      <c r="L38" s="61">
        <v>9.42</v>
      </c>
      <c r="M38" s="75">
        <f t="shared" si="3"/>
        <v>21.665364819955954</v>
      </c>
      <c r="N38" s="75">
        <f t="shared" si="4"/>
        <v>13.810008254646391</v>
      </c>
      <c r="P38" s="90">
        <v>0.5</v>
      </c>
      <c r="Q38" s="61">
        <v>2.5</v>
      </c>
      <c r="R38" s="61">
        <v>340</v>
      </c>
      <c r="S38" s="61">
        <v>150</v>
      </c>
      <c r="U38" s="90">
        <v>0.20799999999999999</v>
      </c>
      <c r="V38" s="109">
        <v>0.5</v>
      </c>
      <c r="W38" s="76">
        <f t="shared" si="5"/>
        <v>4.2594227546722987</v>
      </c>
      <c r="X38" s="77">
        <f t="shared" si="6"/>
        <v>0.6215463946734151</v>
      </c>
      <c r="Z38" s="90">
        <v>0.1</v>
      </c>
      <c r="AA38" s="61">
        <v>17.5</v>
      </c>
      <c r="AB38" s="78">
        <f t="shared" si="7"/>
        <v>111.61919546009689</v>
      </c>
      <c r="AC38" s="77">
        <f t="shared" si="8"/>
        <v>4.3496398017951883</v>
      </c>
      <c r="AE38" s="90">
        <v>49.7</v>
      </c>
      <c r="AF38" s="61">
        <v>89.3</v>
      </c>
      <c r="AG38" s="79">
        <f t="shared" si="9"/>
        <v>253.68569658890593</v>
      </c>
      <c r="AH38" s="79">
        <f t="shared" si="10"/>
        <v>192.14355411760914</v>
      </c>
      <c r="AJ38" s="90">
        <v>144</v>
      </c>
      <c r="AK38" s="90">
        <v>162</v>
      </c>
      <c r="AL38" s="79">
        <f t="shared" si="11"/>
        <v>3534.7686558574651</v>
      </c>
      <c r="AM38" s="79">
        <f t="shared" si="12"/>
        <v>1952.9632867278813</v>
      </c>
      <c r="AN38" s="90"/>
      <c r="AO38" s="90">
        <v>100</v>
      </c>
      <c r="AP38" s="91">
        <v>1420</v>
      </c>
      <c r="AQ38" s="90"/>
      <c r="AR38" s="73">
        <v>1000</v>
      </c>
      <c r="AS38" s="90"/>
    </row>
    <row r="39" spans="1:45" x14ac:dyDescent="0.2">
      <c r="A39" s="68" t="s">
        <v>138</v>
      </c>
      <c r="B39" s="69">
        <v>94.24318464000001</v>
      </c>
      <c r="C39" s="85">
        <v>42225.666666666664</v>
      </c>
      <c r="D39" s="108">
        <v>166</v>
      </c>
      <c r="E39" s="72">
        <f t="shared" si="0"/>
        <v>5.1119877883565437</v>
      </c>
      <c r="F39" s="104">
        <v>50</v>
      </c>
      <c r="G39" s="61">
        <v>97</v>
      </c>
      <c r="H39" s="74">
        <f t="shared" si="1"/>
        <v>6847.6943006859019</v>
      </c>
      <c r="I39" s="74">
        <f t="shared" si="2"/>
        <v>977.56743447406643</v>
      </c>
      <c r="J39" s="74"/>
      <c r="K39" s="90">
        <v>2</v>
      </c>
      <c r="L39" s="61">
        <v>10</v>
      </c>
      <c r="M39" s="75">
        <f t="shared" si="3"/>
        <v>21.665364819955954</v>
      </c>
      <c r="N39" s="75">
        <f t="shared" si="4"/>
        <v>13.810008254646391</v>
      </c>
      <c r="P39" s="104">
        <v>0.2</v>
      </c>
      <c r="Q39" s="83">
        <v>0.37</v>
      </c>
      <c r="R39" s="61">
        <v>340</v>
      </c>
      <c r="S39" s="61">
        <v>150</v>
      </c>
      <c r="U39" s="90">
        <v>0.1</v>
      </c>
      <c r="V39" s="109">
        <v>4.2999999999999997E-2</v>
      </c>
      <c r="W39" s="76">
        <f t="shared" si="5"/>
        <v>4.2594227546722987</v>
      </c>
      <c r="X39" s="77">
        <f t="shared" si="6"/>
        <v>0.6215463946734151</v>
      </c>
      <c r="Z39" s="90">
        <v>0.1</v>
      </c>
      <c r="AA39" s="61">
        <v>2.9</v>
      </c>
      <c r="AB39" s="78">
        <f t="shared" si="7"/>
        <v>111.61919546009689</v>
      </c>
      <c r="AC39" s="77">
        <f t="shared" si="8"/>
        <v>4.3496398017951883</v>
      </c>
      <c r="AE39" s="90">
        <v>50</v>
      </c>
      <c r="AF39" s="61">
        <v>24</v>
      </c>
      <c r="AG39" s="79">
        <f t="shared" si="9"/>
        <v>253.68569658890593</v>
      </c>
      <c r="AH39" s="79">
        <f t="shared" si="10"/>
        <v>192.14355411760914</v>
      </c>
      <c r="AJ39" s="90">
        <v>145</v>
      </c>
      <c r="AK39" s="90">
        <v>94</v>
      </c>
      <c r="AL39" s="79">
        <f t="shared" si="11"/>
        <v>3534.7686558574651</v>
      </c>
      <c r="AM39" s="79">
        <f t="shared" si="12"/>
        <v>1952.9632867278813</v>
      </c>
      <c r="AN39" s="90"/>
      <c r="AO39" s="104">
        <v>67</v>
      </c>
      <c r="AP39" s="91">
        <v>200</v>
      </c>
      <c r="AQ39" s="90"/>
      <c r="AR39" s="73">
        <v>1000</v>
      </c>
      <c r="AS39" s="90"/>
    </row>
    <row r="40" spans="1:45" x14ac:dyDescent="0.2">
      <c r="A40" s="68" t="s">
        <v>139</v>
      </c>
      <c r="B40" s="69">
        <v>91.780888320000003</v>
      </c>
      <c r="C40" s="85">
        <v>42225.779861111114</v>
      </c>
      <c r="D40" s="108">
        <v>165</v>
      </c>
      <c r="E40" s="72">
        <f t="shared" si="0"/>
        <v>5.1059454739005803</v>
      </c>
      <c r="F40" s="109">
        <v>84</v>
      </c>
      <c r="G40" s="61">
        <v>364</v>
      </c>
      <c r="H40" s="74">
        <f t="shared" si="1"/>
        <v>6791.2637770229258</v>
      </c>
      <c r="I40" s="74">
        <f t="shared" si="2"/>
        <v>969.51149041159306</v>
      </c>
      <c r="J40" s="74"/>
      <c r="K40" s="110">
        <v>2</v>
      </c>
      <c r="L40" s="61">
        <v>13</v>
      </c>
      <c r="M40" s="75">
        <f t="shared" si="3"/>
        <v>21.542372843126664</v>
      </c>
      <c r="N40" s="75">
        <f t="shared" si="4"/>
        <v>13.73888876272248</v>
      </c>
      <c r="P40" s="104">
        <v>0.2</v>
      </c>
      <c r="Q40" s="83">
        <v>0.37</v>
      </c>
      <c r="R40" s="61">
        <v>340</v>
      </c>
      <c r="S40" s="61">
        <v>150</v>
      </c>
      <c r="U40" s="109">
        <v>0.39</v>
      </c>
      <c r="V40" s="109">
        <v>0.42</v>
      </c>
      <c r="W40" s="76">
        <f t="shared" si="5"/>
        <v>4.237096454032323</v>
      </c>
      <c r="X40" s="77">
        <f t="shared" si="6"/>
        <v>0.61872605990924534</v>
      </c>
      <c r="Z40" s="109">
        <v>0.1</v>
      </c>
      <c r="AA40" s="61">
        <v>17.5</v>
      </c>
      <c r="AB40" s="78">
        <f t="shared" si="7"/>
        <v>110.89991240356342</v>
      </c>
      <c r="AC40" s="77">
        <f t="shared" si="8"/>
        <v>4.3216103737155596</v>
      </c>
      <c r="AE40" s="109">
        <v>66.400000000000006</v>
      </c>
      <c r="AF40" s="61">
        <v>78.3</v>
      </c>
      <c r="AG40" s="79">
        <f t="shared" si="9"/>
        <v>252.29554678556801</v>
      </c>
      <c r="AH40" s="79">
        <f t="shared" si="10"/>
        <v>191.09064365572351</v>
      </c>
      <c r="AJ40" s="109">
        <v>149.6</v>
      </c>
      <c r="AK40" s="109">
        <v>144.30000000000001</v>
      </c>
      <c r="AL40" s="79">
        <f t="shared" si="11"/>
        <v>3527.6613996196866</v>
      </c>
      <c r="AM40" s="79">
        <f t="shared" si="12"/>
        <v>1949.0365204093155</v>
      </c>
      <c r="AN40" s="109"/>
      <c r="AO40" s="109">
        <v>195</v>
      </c>
      <c r="AP40" s="111">
        <v>1273</v>
      </c>
      <c r="AQ40" s="109"/>
      <c r="AR40" s="73">
        <v>1000</v>
      </c>
      <c r="AS40" s="109"/>
    </row>
    <row r="41" spans="1:45" x14ac:dyDescent="0.2">
      <c r="A41" s="68" t="s">
        <v>140</v>
      </c>
      <c r="B41" s="69">
        <v>93.824755199999998</v>
      </c>
      <c r="C41" s="85">
        <v>42225.801388888889</v>
      </c>
      <c r="D41" s="112">
        <v>152</v>
      </c>
      <c r="E41" s="72">
        <f t="shared" si="0"/>
        <v>5.0238805208462765</v>
      </c>
      <c r="F41" s="109">
        <v>33</v>
      </c>
      <c r="G41" s="61">
        <v>271</v>
      </c>
      <c r="H41" s="74">
        <f t="shared" si="1"/>
        <v>6069.3353061160051</v>
      </c>
      <c r="I41" s="74">
        <f t="shared" si="2"/>
        <v>866.44997332436265</v>
      </c>
      <c r="J41" s="74"/>
      <c r="K41" s="109">
        <v>2.5</v>
      </c>
      <c r="L41" s="61">
        <v>11.9</v>
      </c>
      <c r="M41" s="75">
        <f t="shared" si="3"/>
        <v>19.939450903981413</v>
      </c>
      <c r="N41" s="75">
        <f t="shared" si="4"/>
        <v>12.808460191621846</v>
      </c>
      <c r="P41" s="104">
        <v>0.2</v>
      </c>
      <c r="Q41" s="83">
        <v>0.37</v>
      </c>
      <c r="R41" s="61">
        <v>340</v>
      </c>
      <c r="S41" s="61">
        <v>150</v>
      </c>
      <c r="U41" s="109">
        <v>0.33</v>
      </c>
      <c r="V41" s="109">
        <v>0.46</v>
      </c>
      <c r="W41" s="76">
        <f t="shared" si="5"/>
        <v>3.9451751858102893</v>
      </c>
      <c r="X41" s="77">
        <f t="shared" si="6"/>
        <v>0.5816598819871861</v>
      </c>
      <c r="Z41" s="109">
        <v>0.1</v>
      </c>
      <c r="AA41" s="61">
        <v>15.6</v>
      </c>
      <c r="AB41" s="78">
        <f t="shared" si="7"/>
        <v>101.56265512973908</v>
      </c>
      <c r="AC41" s="77">
        <f t="shared" si="8"/>
        <v>3.9577508627200055</v>
      </c>
      <c r="AE41" s="109">
        <v>45.6</v>
      </c>
      <c r="AF41" s="61">
        <v>72.900000000000006</v>
      </c>
      <c r="AG41" s="79">
        <f t="shared" si="9"/>
        <v>234.15220127340081</v>
      </c>
      <c r="AH41" s="79">
        <f t="shared" si="10"/>
        <v>177.34873018891582</v>
      </c>
      <c r="AJ41" s="109">
        <v>126.3</v>
      </c>
      <c r="AK41" s="109">
        <v>156.6</v>
      </c>
      <c r="AL41" s="79">
        <f t="shared" si="11"/>
        <v>3432.5359173591137</v>
      </c>
      <c r="AM41" s="79">
        <f t="shared" si="12"/>
        <v>1896.4795944618879</v>
      </c>
      <c r="AN41" s="109"/>
      <c r="AO41" s="109">
        <v>67</v>
      </c>
      <c r="AP41" s="111">
        <v>1164</v>
      </c>
      <c r="AQ41" s="109"/>
      <c r="AR41" s="73">
        <v>1000</v>
      </c>
      <c r="AS41" s="109"/>
    </row>
    <row r="42" spans="1:45" x14ac:dyDescent="0.2">
      <c r="A42" s="68" t="s">
        <v>141</v>
      </c>
      <c r="B42" s="69">
        <v>94.24318464000001</v>
      </c>
      <c r="C42" s="85">
        <v>42225.833333333336</v>
      </c>
      <c r="D42" s="108">
        <v>164</v>
      </c>
      <c r="E42" s="72">
        <f t="shared" si="0"/>
        <v>5.0998664278241987</v>
      </c>
      <c r="F42" s="110">
        <v>25</v>
      </c>
      <c r="G42" s="61">
        <v>90</v>
      </c>
      <c r="H42" s="74">
        <f t="shared" si="1"/>
        <v>6734.959482771199</v>
      </c>
      <c r="I42" s="74">
        <f t="shared" si="2"/>
        <v>961.47356668651958</v>
      </c>
      <c r="J42" s="74"/>
      <c r="K42" s="109">
        <v>2.5</v>
      </c>
      <c r="L42" s="61">
        <v>3.4</v>
      </c>
      <c r="M42" s="75">
        <f t="shared" si="3"/>
        <v>21.419337774016551</v>
      </c>
      <c r="N42" s="75">
        <f t="shared" si="4"/>
        <v>13.667706528265782</v>
      </c>
      <c r="P42" s="104">
        <v>0.2</v>
      </c>
      <c r="Q42" s="83">
        <v>0.37</v>
      </c>
      <c r="R42" s="61">
        <v>340</v>
      </c>
      <c r="S42" s="61">
        <v>150</v>
      </c>
      <c r="U42" s="109">
        <v>0.1</v>
      </c>
      <c r="V42" s="109">
        <v>5.8000000000000003E-2</v>
      </c>
      <c r="W42" s="76">
        <f t="shared" si="5"/>
        <v>4.2147522054809547</v>
      </c>
      <c r="X42" s="77">
        <f t="shared" si="6"/>
        <v>0.61590144417297032</v>
      </c>
      <c r="Z42" s="109">
        <v>0.1</v>
      </c>
      <c r="AA42" s="61">
        <v>2.7</v>
      </c>
      <c r="AB42" s="78">
        <f t="shared" si="7"/>
        <v>110.18076701479407</v>
      </c>
      <c r="AC42" s="77">
        <f t="shared" si="8"/>
        <v>4.2935863103510563</v>
      </c>
      <c r="AE42" s="109">
        <v>45</v>
      </c>
      <c r="AF42" s="61">
        <v>30</v>
      </c>
      <c r="AG42" s="79">
        <f t="shared" si="9"/>
        <v>250.90463344911964</v>
      </c>
      <c r="AH42" s="79">
        <f t="shared" si="10"/>
        <v>190.03715488781776</v>
      </c>
      <c r="AJ42" s="109">
        <v>130</v>
      </c>
      <c r="AK42" s="109">
        <v>81</v>
      </c>
      <c r="AL42" s="79">
        <f t="shared" si="11"/>
        <v>3520.5253587775715</v>
      </c>
      <c r="AM42" s="79">
        <f t="shared" si="12"/>
        <v>1945.0938505675006</v>
      </c>
      <c r="AN42" s="109"/>
      <c r="AO42" s="110">
        <v>67</v>
      </c>
      <c r="AP42" s="111">
        <v>210</v>
      </c>
      <c r="AQ42" s="109"/>
      <c r="AR42" s="73">
        <v>1000</v>
      </c>
      <c r="AS42" s="109"/>
    </row>
    <row r="43" spans="1:45" x14ac:dyDescent="0.2">
      <c r="A43" s="68" t="s">
        <v>142</v>
      </c>
      <c r="B43" s="69">
        <v>91.780888320000003</v>
      </c>
      <c r="C43" s="85">
        <v>42226.333333333336</v>
      </c>
      <c r="D43" s="108">
        <v>172</v>
      </c>
      <c r="E43" s="72">
        <f t="shared" si="0"/>
        <v>5.1474944768134527</v>
      </c>
      <c r="F43" s="109">
        <v>20</v>
      </c>
      <c r="G43" s="61">
        <v>239</v>
      </c>
      <c r="H43" s="74">
        <f t="shared" si="1"/>
        <v>7188.9017055623453</v>
      </c>
      <c r="I43" s="74">
        <f t="shared" si="2"/>
        <v>1026.2777350164276</v>
      </c>
      <c r="J43" s="74"/>
      <c r="K43" s="109">
        <v>2.5</v>
      </c>
      <c r="L43" s="61">
        <v>10.1</v>
      </c>
      <c r="M43" s="75">
        <f t="shared" si="3"/>
        <v>22.402426884573721</v>
      </c>
      <c r="N43" s="75">
        <f t="shared" si="4"/>
        <v>14.235431465219248</v>
      </c>
      <c r="P43" s="104">
        <v>0.2</v>
      </c>
      <c r="Q43" s="83">
        <v>0.37</v>
      </c>
      <c r="R43" s="61">
        <v>340</v>
      </c>
      <c r="S43" s="61">
        <v>150</v>
      </c>
      <c r="U43" s="109">
        <v>0.39</v>
      </c>
      <c r="V43" s="109">
        <v>0.44</v>
      </c>
      <c r="W43" s="76">
        <f t="shared" si="5"/>
        <v>4.3930102985121948</v>
      </c>
      <c r="X43" s="77">
        <f t="shared" si="6"/>
        <v>0.63838026320262609</v>
      </c>
      <c r="Z43" s="109">
        <v>0.1</v>
      </c>
      <c r="AA43" s="61">
        <v>14.4</v>
      </c>
      <c r="AB43" s="78">
        <f t="shared" si="7"/>
        <v>115.93765643022215</v>
      </c>
      <c r="AC43" s="77">
        <f t="shared" si="8"/>
        <v>4.5179240260339402</v>
      </c>
      <c r="AE43" s="109">
        <v>49.4</v>
      </c>
      <c r="AF43" s="61">
        <v>78</v>
      </c>
      <c r="AG43" s="79">
        <f t="shared" si="9"/>
        <v>262.01083772465034</v>
      </c>
      <c r="AH43" s="79">
        <f t="shared" si="10"/>
        <v>198.44908189415074</v>
      </c>
      <c r="AJ43" s="109">
        <v>133.6</v>
      </c>
      <c r="AK43" s="109">
        <v>156.19999999999999</v>
      </c>
      <c r="AL43" s="79">
        <f t="shared" si="11"/>
        <v>3576.8235544028826</v>
      </c>
      <c r="AM43" s="79">
        <f t="shared" si="12"/>
        <v>1976.1986610571664</v>
      </c>
      <c r="AN43" s="109"/>
      <c r="AO43" s="109">
        <v>27</v>
      </c>
      <c r="AP43" s="111">
        <v>1033</v>
      </c>
      <c r="AQ43" s="109"/>
      <c r="AR43" s="73">
        <v>1000</v>
      </c>
      <c r="AS43" s="109"/>
    </row>
    <row r="44" spans="1:45" x14ac:dyDescent="0.2">
      <c r="A44" s="87" t="s">
        <v>143</v>
      </c>
      <c r="B44" s="69">
        <v>93.824755199999998</v>
      </c>
      <c r="C44" s="85">
        <v>42226.356249999997</v>
      </c>
      <c r="D44" s="112">
        <v>164</v>
      </c>
      <c r="E44" s="72">
        <f t="shared" si="0"/>
        <v>5.0998664278241987</v>
      </c>
      <c r="F44" s="110">
        <v>25</v>
      </c>
      <c r="G44" s="61">
        <v>211</v>
      </c>
      <c r="H44" s="74">
        <f t="shared" si="1"/>
        <v>6734.959482771199</v>
      </c>
      <c r="I44" s="74">
        <f t="shared" si="2"/>
        <v>961.47356668651958</v>
      </c>
      <c r="J44" s="74"/>
      <c r="K44" s="109">
        <v>3.8</v>
      </c>
      <c r="L44" s="61">
        <v>9.6999999999999993</v>
      </c>
      <c r="M44" s="75">
        <f t="shared" si="3"/>
        <v>21.419337774016551</v>
      </c>
      <c r="N44" s="75">
        <f t="shared" si="4"/>
        <v>13.667706528265782</v>
      </c>
      <c r="P44" s="104">
        <v>0.2</v>
      </c>
      <c r="Q44" s="83">
        <v>0.37</v>
      </c>
      <c r="R44" s="61">
        <v>340</v>
      </c>
      <c r="S44" s="61">
        <v>150</v>
      </c>
      <c r="U44" s="109">
        <v>0.15</v>
      </c>
      <c r="V44" s="109">
        <v>0.38</v>
      </c>
      <c r="W44" s="76">
        <f t="shared" si="5"/>
        <v>4.2147522054809547</v>
      </c>
      <c r="X44" s="77">
        <f t="shared" si="6"/>
        <v>0.61590144417297032</v>
      </c>
      <c r="Z44" s="109">
        <v>0.1</v>
      </c>
      <c r="AA44" s="61">
        <v>12.8</v>
      </c>
      <c r="AB44" s="78">
        <f t="shared" si="7"/>
        <v>110.18076701479407</v>
      </c>
      <c r="AC44" s="77">
        <f t="shared" si="8"/>
        <v>4.2935863103510563</v>
      </c>
      <c r="AE44" s="109">
        <v>46.7</v>
      </c>
      <c r="AF44" s="61">
        <v>70.8</v>
      </c>
      <c r="AG44" s="79">
        <f t="shared" si="9"/>
        <v>250.90463344911964</v>
      </c>
      <c r="AH44" s="79">
        <f t="shared" si="10"/>
        <v>190.03715488781776</v>
      </c>
      <c r="AJ44" s="109">
        <v>105.6</v>
      </c>
      <c r="AK44" s="109">
        <v>143.9</v>
      </c>
      <c r="AL44" s="79">
        <f t="shared" si="11"/>
        <v>3520.5253587775715</v>
      </c>
      <c r="AM44" s="79">
        <f t="shared" si="12"/>
        <v>1945.0938505675006</v>
      </c>
      <c r="AN44" s="109"/>
      <c r="AO44" s="109">
        <v>10</v>
      </c>
      <c r="AP44" s="111">
        <v>912</v>
      </c>
      <c r="AQ44" s="109"/>
      <c r="AR44" s="73">
        <v>1000</v>
      </c>
      <c r="AS44" s="109"/>
    </row>
    <row r="45" spans="1:45" x14ac:dyDescent="0.2">
      <c r="A45" s="87" t="s">
        <v>144</v>
      </c>
      <c r="B45" s="69">
        <v>95.772061440000002</v>
      </c>
      <c r="C45" s="85">
        <v>42226.590277777781</v>
      </c>
      <c r="D45" s="108">
        <v>166</v>
      </c>
      <c r="E45" s="72">
        <f t="shared" si="0"/>
        <v>5.1119877883565437</v>
      </c>
      <c r="F45" s="109">
        <v>25</v>
      </c>
      <c r="G45" s="61">
        <v>130</v>
      </c>
      <c r="H45" s="74">
        <f t="shared" si="1"/>
        <v>6847.6943006859019</v>
      </c>
      <c r="I45" s="74">
        <f t="shared" si="2"/>
        <v>977.56743447406643</v>
      </c>
      <c r="J45" s="74"/>
      <c r="K45" s="110">
        <v>3.9</v>
      </c>
      <c r="L45" s="61">
        <v>3.9</v>
      </c>
      <c r="M45" s="75">
        <f t="shared" si="3"/>
        <v>21.665364819955954</v>
      </c>
      <c r="N45" s="75">
        <f t="shared" si="4"/>
        <v>13.810008254646391</v>
      </c>
      <c r="P45" s="90">
        <v>0.35</v>
      </c>
      <c r="Q45" s="61">
        <v>0.53</v>
      </c>
      <c r="R45" s="61">
        <v>340</v>
      </c>
      <c r="S45" s="61">
        <v>150</v>
      </c>
      <c r="U45" s="109">
        <v>9.9000000000000005E-2</v>
      </c>
      <c r="V45" s="109">
        <v>0.11</v>
      </c>
      <c r="W45" s="76">
        <f t="shared" si="5"/>
        <v>4.2594227546722987</v>
      </c>
      <c r="X45" s="77">
        <f t="shared" si="6"/>
        <v>0.6215463946734151</v>
      </c>
      <c r="Z45" s="109">
        <v>0.13</v>
      </c>
      <c r="AA45" s="61">
        <v>3.5</v>
      </c>
      <c r="AB45" s="78">
        <f t="shared" si="7"/>
        <v>111.61919546009689</v>
      </c>
      <c r="AC45" s="77">
        <f t="shared" si="8"/>
        <v>4.3496398017951883</v>
      </c>
      <c r="AE45" s="109">
        <v>28</v>
      </c>
      <c r="AF45" s="61">
        <v>190</v>
      </c>
      <c r="AG45" s="79">
        <f t="shared" si="9"/>
        <v>253.68569658890593</v>
      </c>
      <c r="AH45" s="79">
        <f t="shared" si="10"/>
        <v>192.14355411760914</v>
      </c>
      <c r="AJ45" s="109">
        <v>110</v>
      </c>
      <c r="AK45" s="109">
        <v>120</v>
      </c>
      <c r="AL45" s="79">
        <f t="shared" si="11"/>
        <v>3534.7686558574651</v>
      </c>
      <c r="AM45" s="79">
        <f t="shared" si="12"/>
        <v>1952.9632867278813</v>
      </c>
      <c r="AN45" s="109"/>
      <c r="AO45" s="110">
        <v>10</v>
      </c>
      <c r="AP45" s="113">
        <v>912</v>
      </c>
      <c r="AQ45" s="109"/>
      <c r="AR45" s="73">
        <v>1000</v>
      </c>
      <c r="AS45" s="109"/>
    </row>
    <row r="46" spans="1:45" x14ac:dyDescent="0.2">
      <c r="A46" s="87" t="s">
        <v>145</v>
      </c>
      <c r="B46" s="69">
        <v>95.900808960000006</v>
      </c>
      <c r="C46" s="85">
        <v>42226.597222222219</v>
      </c>
      <c r="D46" s="108">
        <v>166</v>
      </c>
      <c r="E46" s="72">
        <f t="shared" si="0"/>
        <v>5.1119877883565437</v>
      </c>
      <c r="F46" s="110">
        <v>25</v>
      </c>
      <c r="G46" s="61">
        <v>130</v>
      </c>
      <c r="H46" s="74">
        <f t="shared" si="1"/>
        <v>6847.6943006859019</v>
      </c>
      <c r="I46" s="74">
        <f t="shared" si="2"/>
        <v>977.56743447406643</v>
      </c>
      <c r="J46" s="74"/>
      <c r="K46" s="110">
        <v>3.9</v>
      </c>
      <c r="L46" s="61">
        <v>3.9</v>
      </c>
      <c r="M46" s="75">
        <f t="shared" si="3"/>
        <v>21.665364819955954</v>
      </c>
      <c r="N46" s="75">
        <f t="shared" si="4"/>
        <v>13.810008254646391</v>
      </c>
      <c r="P46" s="90">
        <v>0.2</v>
      </c>
      <c r="Q46" s="61">
        <v>0.35</v>
      </c>
      <c r="R46" s="61">
        <v>340</v>
      </c>
      <c r="S46" s="61">
        <v>150</v>
      </c>
      <c r="U46" s="109">
        <v>9.8999999999999991E-2</v>
      </c>
      <c r="V46" s="109">
        <v>0.11</v>
      </c>
      <c r="W46" s="76">
        <f t="shared" si="5"/>
        <v>4.2594227546722987</v>
      </c>
      <c r="X46" s="77">
        <f t="shared" si="6"/>
        <v>0.6215463946734151</v>
      </c>
      <c r="Z46" s="109">
        <v>0.12999999999999998</v>
      </c>
      <c r="AA46" s="61">
        <v>3.5</v>
      </c>
      <c r="AB46" s="78">
        <f t="shared" si="7"/>
        <v>111.61919546009689</v>
      </c>
      <c r="AC46" s="77">
        <f t="shared" si="8"/>
        <v>4.3496398017951883</v>
      </c>
      <c r="AE46" s="109">
        <v>28</v>
      </c>
      <c r="AF46" s="61">
        <v>190</v>
      </c>
      <c r="AG46" s="79">
        <f t="shared" si="9"/>
        <v>253.68569658890593</v>
      </c>
      <c r="AH46" s="79">
        <f t="shared" si="10"/>
        <v>192.14355411760914</v>
      </c>
      <c r="AJ46" s="109">
        <v>110</v>
      </c>
      <c r="AK46" s="109">
        <v>120</v>
      </c>
      <c r="AL46" s="79">
        <f t="shared" si="11"/>
        <v>3534.7686558574651</v>
      </c>
      <c r="AM46" s="79">
        <f t="shared" si="12"/>
        <v>1952.9632867278813</v>
      </c>
      <c r="AN46" s="109"/>
      <c r="AO46" s="110">
        <v>10</v>
      </c>
      <c r="AP46" s="113">
        <v>912</v>
      </c>
      <c r="AQ46" s="109"/>
      <c r="AR46" s="73">
        <v>1000</v>
      </c>
      <c r="AS46" s="109"/>
    </row>
    <row r="47" spans="1:45" x14ac:dyDescent="0.2">
      <c r="A47" s="87" t="s">
        <v>146</v>
      </c>
      <c r="B47" s="69">
        <v>96.496266240000011</v>
      </c>
      <c r="C47" s="85">
        <v>42226.635416666664</v>
      </c>
      <c r="D47" s="112">
        <v>164</v>
      </c>
      <c r="E47" s="72">
        <f t="shared" si="0"/>
        <v>5.0998664278241987</v>
      </c>
      <c r="F47" s="110">
        <v>25</v>
      </c>
      <c r="G47" s="61">
        <v>130</v>
      </c>
      <c r="H47" s="74">
        <f t="shared" si="1"/>
        <v>6734.959482771199</v>
      </c>
      <c r="I47" s="74">
        <f t="shared" si="2"/>
        <v>961.47356668651958</v>
      </c>
      <c r="J47" s="74"/>
      <c r="K47" s="110">
        <v>3.9</v>
      </c>
      <c r="L47" s="61">
        <v>3.9</v>
      </c>
      <c r="M47" s="75">
        <f t="shared" si="3"/>
        <v>21.419337774016551</v>
      </c>
      <c r="N47" s="75">
        <f t="shared" si="4"/>
        <v>13.667706528265782</v>
      </c>
      <c r="P47" s="90">
        <v>0.19</v>
      </c>
      <c r="Q47" s="61">
        <v>0.36000000000000004</v>
      </c>
      <c r="R47" s="61">
        <v>340</v>
      </c>
      <c r="S47" s="61">
        <v>150</v>
      </c>
      <c r="U47" s="109">
        <v>8.5000000000000006E-2</v>
      </c>
      <c r="V47" s="109">
        <v>0.12000000000000001</v>
      </c>
      <c r="W47" s="76">
        <f t="shared" si="5"/>
        <v>4.2147522054809547</v>
      </c>
      <c r="X47" s="77">
        <f t="shared" si="6"/>
        <v>0.61590144417297032</v>
      </c>
      <c r="Z47" s="109">
        <v>0.24000000000000002</v>
      </c>
      <c r="AA47" s="61">
        <v>3.3</v>
      </c>
      <c r="AB47" s="78">
        <f t="shared" si="7"/>
        <v>110.18076701479407</v>
      </c>
      <c r="AC47" s="77">
        <f t="shared" si="8"/>
        <v>4.2935863103510563</v>
      </c>
      <c r="AE47" s="109">
        <v>39</v>
      </c>
      <c r="AF47" s="61">
        <v>47</v>
      </c>
      <c r="AG47" s="79">
        <f t="shared" si="9"/>
        <v>250.90463344911964</v>
      </c>
      <c r="AH47" s="79">
        <f t="shared" si="10"/>
        <v>190.03715488781776</v>
      </c>
      <c r="AJ47" s="109">
        <v>120</v>
      </c>
      <c r="AK47" s="109">
        <v>120</v>
      </c>
      <c r="AL47" s="79">
        <f t="shared" si="11"/>
        <v>3520.5253587775715</v>
      </c>
      <c r="AM47" s="79">
        <f t="shared" si="12"/>
        <v>1945.0938505675006</v>
      </c>
      <c r="AN47" s="109"/>
      <c r="AO47" s="110">
        <v>10</v>
      </c>
      <c r="AP47" s="113">
        <v>912</v>
      </c>
      <c r="AQ47" s="109"/>
      <c r="AR47" s="73">
        <v>1000</v>
      </c>
      <c r="AS47" s="109"/>
    </row>
    <row r="49" spans="7:41" ht="15.75" x14ac:dyDescent="0.25">
      <c r="G49" s="57" t="s">
        <v>147</v>
      </c>
    </row>
    <row r="50" spans="7:41" ht="15.75" x14ac:dyDescent="0.25">
      <c r="G50" s="57" t="s">
        <v>148</v>
      </c>
      <c r="AO50" s="114" t="s">
        <v>149</v>
      </c>
    </row>
  </sheetData>
  <sheetProtection algorithmName="SHA-512" hashValue="Ph1KZj3fNqaIKR+b8T+ufzyamBndGThDrknsrJnXytnujXorFWiMQuBx1E2p/ahIGBDyzI3LVpibJ5huIB0I3A==" saltValue="6bARa0Xguut53o5//xFV6A==" spinCount="100000" sheet="1" objects="1" scenarios="1"/>
  <mergeCells count="10">
    <mergeCell ref="AU2:BJ3"/>
    <mergeCell ref="G3:AD3"/>
    <mergeCell ref="F4:I4"/>
    <mergeCell ref="K4:N4"/>
    <mergeCell ref="P4:S4"/>
    <mergeCell ref="U4:X4"/>
    <mergeCell ref="Z4:AC4"/>
    <mergeCell ref="AE4:AH4"/>
    <mergeCell ref="AJ4:AM4"/>
    <mergeCell ref="AO4:AR4"/>
  </mergeCells>
  <conditionalFormatting sqref="F6:H6 G32:G47 F7:G31 H7:H47 P6:S47">
    <cfRule type="cellIs" dxfId="3" priority="4" operator="equal">
      <formula>0</formula>
    </cfRule>
  </conditionalFormatting>
  <conditionalFormatting sqref="F32:F47">
    <cfRule type="cellIs" dxfId="2" priority="3" operator="equal">
      <formula>0</formula>
    </cfRule>
  </conditionalFormatting>
  <conditionalFormatting sqref="V6:V47">
    <cfRule type="cellIs" dxfId="1" priority="1" operator="equal">
      <formula>0</formula>
    </cfRule>
  </conditionalFormatting>
  <conditionalFormatting sqref="AO6:AO47">
    <cfRule type="cellIs" dxfId="0" priority="2" operator="equal">
      <formula>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Readme</vt:lpstr>
      <vt:lpstr>Figure 2.3 A_B_C</vt:lpstr>
      <vt:lpstr>Figure 2.3_D</vt:lpstr>
      <vt:lpstr>Figure 2.9</vt:lpstr>
      <vt:lpstr>Fig 2-10</vt:lpstr>
      <vt:lpstr>Figure 2.11</vt:lpstr>
      <vt:lpstr>Figure 2.12</vt:lpstr>
      <vt:lpstr>'Figure 2.9'!_Toc526254442</vt:lpstr>
      <vt:lpstr>'Fig 2-10'!_Toc526254443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Guenzel, Lareina</dc:creator>
  <cp:lastModifiedBy>Guenzel, Lareina</cp:lastModifiedBy>
  <dcterms:created xsi:type="dcterms:W3CDTF">2019-08-05T17:59:04Z</dcterms:created>
  <dcterms:modified xsi:type="dcterms:W3CDTF">2019-10-07T19:46:36Z</dcterms:modified>
</cp:coreProperties>
</file>